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330"/>
  <workbookPr/>
  <bookViews>
    <workbookView xWindow="0" yWindow="0" windowWidth="25600" windowHeight="14860" tabRatio="500" activeTab="3"/>
  </bookViews>
  <sheets>
    <sheet name="Day 7 recovery" sheetId="1" r:id="rId1"/>
    <sheet name="Day 14 Recvoery" sheetId="2" r:id="rId2"/>
    <sheet name="Day 21 recovery" sheetId="3" r:id="rId3"/>
    <sheet name="Day 28 recovery" sheetId="4" r:id="rId4"/>
  </sheets>
  <definedNames/>
  <calcPr calcId="140000"/>
  <extLst/>
</workbook>
</file>

<file path=xl/sharedStrings.xml><?xml version="1.0" encoding="utf-8"?>
<sst xmlns="http://schemas.openxmlformats.org/spreadsheetml/2006/main" count="152" uniqueCount="66">
  <si>
    <t>Recovery</t>
  </si>
  <si>
    <t>Day 0</t>
  </si>
  <si>
    <t>Day 7</t>
  </si>
  <si>
    <t>Conc.</t>
  </si>
  <si>
    <t>Rep no.</t>
  </si>
  <si>
    <t>frond no.</t>
  </si>
  <si>
    <t>plant no.</t>
  </si>
  <si>
    <t>control</t>
  </si>
  <si>
    <t>14d expo</t>
  </si>
  <si>
    <t>New growth</t>
  </si>
  <si>
    <t>concentration</t>
  </si>
  <si>
    <t>average</t>
  </si>
  <si>
    <t>error</t>
  </si>
  <si>
    <t xml:space="preserve">New grwoth </t>
  </si>
  <si>
    <t>Concentration</t>
  </si>
  <si>
    <t>Rep</t>
  </si>
  <si>
    <t>dry mass</t>
  </si>
  <si>
    <t>dry mass (g)</t>
  </si>
  <si>
    <t>dry mass for 14D (14E + 7R)</t>
  </si>
  <si>
    <t>Conc</t>
  </si>
  <si>
    <t>Dry mass 28R</t>
  </si>
  <si>
    <t>day 0 of the recovery</t>
  </si>
  <si>
    <t>day 7</t>
  </si>
  <si>
    <t>RGR</t>
  </si>
  <si>
    <t>recovery duration</t>
  </si>
  <si>
    <t>RGR Frond</t>
  </si>
  <si>
    <t>Error (RF)</t>
  </si>
  <si>
    <t>RGR Plant</t>
  </si>
  <si>
    <t>Error(RP)</t>
  </si>
  <si>
    <t xml:space="preserve">New growth </t>
  </si>
  <si>
    <t xml:space="preserve">frond </t>
  </si>
  <si>
    <t>plant</t>
  </si>
  <si>
    <t xml:space="preserve">Frond </t>
  </si>
  <si>
    <t>Plant</t>
  </si>
  <si>
    <t>error(F)</t>
  </si>
  <si>
    <t>error(P)</t>
  </si>
  <si>
    <t xml:space="preserve">Day 7 </t>
  </si>
  <si>
    <t>28d recovery</t>
  </si>
  <si>
    <t xml:space="preserve">plant </t>
  </si>
  <si>
    <t>frond no</t>
  </si>
  <si>
    <t>Error (F)</t>
  </si>
  <si>
    <t>Error (P)</t>
  </si>
  <si>
    <t>RGRF</t>
  </si>
  <si>
    <t>RGRP</t>
  </si>
  <si>
    <t>error (RGRF)</t>
  </si>
  <si>
    <t>error(RGRP)</t>
  </si>
  <si>
    <t>New growth dry mass</t>
  </si>
  <si>
    <t>Frond no.</t>
  </si>
  <si>
    <t>Plnat no.</t>
  </si>
  <si>
    <t>dry mass per each frond on Day 7 14E</t>
  </si>
  <si>
    <t>Dry mass</t>
  </si>
  <si>
    <t>initial DM</t>
  </si>
  <si>
    <t>DM</t>
  </si>
  <si>
    <t>Error(DM)</t>
  </si>
  <si>
    <t>RGRDM</t>
  </si>
  <si>
    <t>Error (RGRDM)</t>
  </si>
  <si>
    <t>dry mass (g) on Day 21</t>
  </si>
  <si>
    <t>New DM</t>
  </si>
  <si>
    <t>Dry mass (g) for 21E+7R</t>
  </si>
  <si>
    <t>actual frond that weighted</t>
  </si>
  <si>
    <t>Error(RGRDM)</t>
  </si>
  <si>
    <t>Low Light</t>
  </si>
  <si>
    <t>actual frond no. that measured for Day 28</t>
  </si>
  <si>
    <t>Dry mass (g) for 28E</t>
  </si>
  <si>
    <t>initial DM on day 0</t>
  </si>
  <si>
    <t>Error (DM)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</si>
</sst>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4" fillId="0" borderId="0" xfId="0" applyFont="1"/>
    <xf numFmtId="0" fontId="4" fillId="0" borderId="1" xfId="0" applyFont="1" applyBorder="1"/>
    <xf numFmtId="0" fontId="0" fillId="0" borderId="4" xfId="0" applyFill="1" applyBorder="1"/>
    <xf numFmtId="0" fontId="0" fillId="0" borderId="0" xfId="0" applyBorder="1"/>
    <xf numFmtId="0" fontId="0" fillId="0" borderId="6" xfId="0" applyFill="1" applyBorder="1"/>
    <xf numFmtId="0" fontId="0" fillId="0" borderId="0" xfId="0" applyFill="1"/>
    <xf numFmtId="0" fontId="4" fillId="0" borderId="0" xfId="0" applyFont="1" applyBorder="1"/>
  </cellXfs>
  <cellStyles count="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 topLeftCell="A1">
      <selection activeCell="S6" sqref="S6"/>
    </sheetView>
  </sheetViews>
  <sheetFormatPr defaultColWidth="11.00390625" defaultRowHeight="15.75"/>
  <cols>
    <col min="8" max="8" width="10.875" style="5" customWidth="1"/>
    <col min="9" max="11" width="10.875" style="10" customWidth="1"/>
  </cols>
  <sheetData>
    <row r="1" spans="1:9" ht="15.75">
      <c r="A1" s="1" t="s">
        <v>0</v>
      </c>
      <c r="B1" s="1"/>
      <c r="C1" s="2" t="s">
        <v>1</v>
      </c>
      <c r="D1" s="3"/>
      <c r="E1" s="1" t="s">
        <v>2</v>
      </c>
      <c r="F1" s="3"/>
      <c r="G1" t="s">
        <v>13</v>
      </c>
      <c r="I1" s="10" t="s">
        <v>23</v>
      </c>
    </row>
    <row r="2" spans="1:16" ht="15.75">
      <c r="A2" t="s">
        <v>3</v>
      </c>
      <c r="B2" t="s">
        <v>4</v>
      </c>
      <c r="C2" s="4" t="s">
        <v>5</v>
      </c>
      <c r="D2" s="5" t="s">
        <v>6</v>
      </c>
      <c r="E2" s="6" t="s">
        <v>5</v>
      </c>
      <c r="F2" s="5" t="s">
        <v>6</v>
      </c>
      <c r="G2" s="6" t="s">
        <v>5</v>
      </c>
      <c r="H2" s="5" t="s">
        <v>6</v>
      </c>
      <c r="I2" s="6" t="s">
        <v>5</v>
      </c>
      <c r="J2" s="6" t="s">
        <v>6</v>
      </c>
      <c r="P2" s="12"/>
    </row>
    <row r="3" spans="1:10" ht="15.75">
      <c r="A3" t="s">
        <v>7</v>
      </c>
      <c r="B3">
        <v>1</v>
      </c>
      <c r="C3" s="4">
        <v>5</v>
      </c>
      <c r="D3" s="5">
        <v>2</v>
      </c>
      <c r="E3" s="6">
        <v>60</v>
      </c>
      <c r="F3" s="5">
        <v>21</v>
      </c>
      <c r="G3">
        <f>E3-C3</f>
        <v>55</v>
      </c>
      <c r="H3" s="5">
        <f>F3-D3</f>
        <v>19</v>
      </c>
      <c r="I3" s="10">
        <f>(LN(E3)-LN(C3))/7</f>
        <v>0.3549866642554286</v>
      </c>
      <c r="J3" s="10">
        <f>(LN(F3)-LN(D3))/7</f>
        <v>0.33591075102335394</v>
      </c>
    </row>
    <row r="4" spans="1:10" ht="15.75">
      <c r="A4" t="s">
        <v>7</v>
      </c>
      <c r="B4">
        <v>2</v>
      </c>
      <c r="C4" s="4">
        <v>4</v>
      </c>
      <c r="D4" s="5">
        <v>2</v>
      </c>
      <c r="E4" s="6">
        <v>61</v>
      </c>
      <c r="F4" s="5">
        <v>20</v>
      </c>
      <c r="G4">
        <f aca="true" t="shared" si="0" ref="G4:H23">E4-C4</f>
        <v>57</v>
      </c>
      <c r="H4" s="5">
        <f t="shared" si="0"/>
        <v>18</v>
      </c>
      <c r="I4" s="10">
        <f aca="true" t="shared" si="1" ref="I4:J23">(LN(E4)-LN(C4))/7</f>
        <v>0.3892256432933458</v>
      </c>
      <c r="J4" s="10">
        <f t="shared" si="1"/>
        <v>0.3289407275705779</v>
      </c>
    </row>
    <row r="5" spans="1:17" ht="15.75">
      <c r="A5" t="s">
        <v>7</v>
      </c>
      <c r="B5">
        <v>3</v>
      </c>
      <c r="C5" s="4">
        <v>5</v>
      </c>
      <c r="D5" s="5">
        <v>2</v>
      </c>
      <c r="E5" s="6">
        <v>65</v>
      </c>
      <c r="F5" s="5">
        <v>23</v>
      </c>
      <c r="G5">
        <f t="shared" si="0"/>
        <v>60</v>
      </c>
      <c r="H5" s="5">
        <f t="shared" si="0"/>
        <v>21</v>
      </c>
      <c r="I5" s="10">
        <f t="shared" si="1"/>
        <v>0.3664213367802195</v>
      </c>
      <c r="J5" s="10">
        <f t="shared" si="1"/>
        <v>0.34890671933845774</v>
      </c>
      <c r="L5" s="10"/>
      <c r="M5" s="10"/>
      <c r="N5" s="10"/>
      <c r="O5" s="10"/>
      <c r="P5" s="10"/>
      <c r="Q5" s="10"/>
    </row>
    <row r="6" spans="1:17" ht="15.75">
      <c r="A6">
        <v>10</v>
      </c>
      <c r="B6">
        <v>1</v>
      </c>
      <c r="C6" s="4">
        <v>6</v>
      </c>
      <c r="D6" s="5">
        <v>2</v>
      </c>
      <c r="E6" s="6">
        <v>95</v>
      </c>
      <c r="F6" s="5">
        <v>31</v>
      </c>
      <c r="G6">
        <f t="shared" si="0"/>
        <v>89</v>
      </c>
      <c r="H6" s="5">
        <f t="shared" si="0"/>
        <v>29</v>
      </c>
      <c r="I6" s="10">
        <f t="shared" si="1"/>
        <v>0.3945882031960694</v>
      </c>
      <c r="J6" s="10">
        <f t="shared" si="1"/>
        <v>0.3915485748464573</v>
      </c>
      <c r="L6" s="10"/>
      <c r="M6" s="10"/>
      <c r="N6" s="10"/>
      <c r="O6" s="10"/>
      <c r="P6" s="10"/>
      <c r="Q6" s="10"/>
    </row>
    <row r="7" spans="1:17" ht="15.75">
      <c r="A7">
        <v>10</v>
      </c>
      <c r="B7">
        <v>2</v>
      </c>
      <c r="C7" s="4">
        <v>6</v>
      </c>
      <c r="D7" s="5">
        <v>2</v>
      </c>
      <c r="E7" s="6">
        <v>82</v>
      </c>
      <c r="F7" s="5">
        <v>29</v>
      </c>
      <c r="G7">
        <f t="shared" si="0"/>
        <v>76</v>
      </c>
      <c r="H7" s="5">
        <f t="shared" si="0"/>
        <v>27</v>
      </c>
      <c r="I7" s="10">
        <f t="shared" si="1"/>
        <v>0.3735656825765998</v>
      </c>
      <c r="J7" s="10">
        <f t="shared" si="1"/>
        <v>0.38202123563236123</v>
      </c>
      <c r="L7" s="10"/>
      <c r="M7" s="10"/>
      <c r="N7" s="10"/>
      <c r="O7" s="10"/>
      <c r="P7" s="10"/>
      <c r="Q7" s="10"/>
    </row>
    <row r="8" spans="1:17" ht="15.75">
      <c r="A8">
        <v>10</v>
      </c>
      <c r="B8">
        <v>3</v>
      </c>
      <c r="C8" s="4">
        <v>6</v>
      </c>
      <c r="D8" s="5">
        <v>2</v>
      </c>
      <c r="E8" s="6">
        <v>90</v>
      </c>
      <c r="F8" s="5">
        <v>33</v>
      </c>
      <c r="G8">
        <f t="shared" si="0"/>
        <v>84</v>
      </c>
      <c r="H8" s="5">
        <f t="shared" si="0"/>
        <v>31</v>
      </c>
      <c r="I8" s="10">
        <f t="shared" si="1"/>
        <v>0.3868643144431729</v>
      </c>
      <c r="J8" s="10">
        <f t="shared" si="1"/>
        <v>0.4004800544152193</v>
      </c>
      <c r="L8" s="10"/>
      <c r="M8" s="10"/>
      <c r="N8" s="10"/>
      <c r="O8" s="10"/>
      <c r="P8" s="10"/>
      <c r="Q8" s="10"/>
    </row>
    <row r="9" spans="1:17" ht="15.75">
      <c r="A9">
        <v>20</v>
      </c>
      <c r="B9">
        <v>1</v>
      </c>
      <c r="C9" s="4">
        <v>6</v>
      </c>
      <c r="D9" s="5">
        <v>2</v>
      </c>
      <c r="E9" s="6">
        <v>79</v>
      </c>
      <c r="F9" s="5">
        <v>28</v>
      </c>
      <c r="G9">
        <f t="shared" si="0"/>
        <v>73</v>
      </c>
      <c r="H9" s="5">
        <f t="shared" si="0"/>
        <v>26</v>
      </c>
      <c r="I9" s="10">
        <f t="shared" si="1"/>
        <v>0.3682411976055667</v>
      </c>
      <c r="J9" s="10">
        <f t="shared" si="1"/>
        <v>0.37700818994503693</v>
      </c>
      <c r="L9" s="10"/>
      <c r="M9" s="10"/>
      <c r="N9" s="10"/>
      <c r="O9" s="6"/>
      <c r="P9" s="10"/>
      <c r="Q9" s="10"/>
    </row>
    <row r="10" spans="1:17" ht="15.75">
      <c r="A10">
        <v>20</v>
      </c>
      <c r="B10">
        <v>2</v>
      </c>
      <c r="C10" s="4">
        <v>6</v>
      </c>
      <c r="D10" s="5">
        <v>2</v>
      </c>
      <c r="E10" s="6">
        <v>72</v>
      </c>
      <c r="F10" s="5">
        <v>24</v>
      </c>
      <c r="G10">
        <f t="shared" si="0"/>
        <v>66</v>
      </c>
      <c r="H10" s="5">
        <f t="shared" si="0"/>
        <v>22</v>
      </c>
      <c r="I10" s="10">
        <f t="shared" si="1"/>
        <v>0.35498666425542863</v>
      </c>
      <c r="J10" s="10">
        <f t="shared" si="1"/>
        <v>0.35498666425542863</v>
      </c>
      <c r="L10" s="10"/>
      <c r="M10" s="10"/>
      <c r="N10" s="10"/>
      <c r="O10" s="6"/>
      <c r="P10" s="10"/>
      <c r="Q10" s="10"/>
    </row>
    <row r="11" spans="1:17" ht="15.75">
      <c r="A11">
        <v>20</v>
      </c>
      <c r="B11">
        <v>3</v>
      </c>
      <c r="C11" s="4">
        <v>6</v>
      </c>
      <c r="D11" s="5">
        <v>2</v>
      </c>
      <c r="E11" s="6">
        <v>79</v>
      </c>
      <c r="F11" s="5">
        <v>25</v>
      </c>
      <c r="G11">
        <f t="shared" si="0"/>
        <v>73</v>
      </c>
      <c r="H11" s="5">
        <f t="shared" si="0"/>
        <v>23</v>
      </c>
      <c r="I11" s="10">
        <f t="shared" si="1"/>
        <v>0.3682411976055667</v>
      </c>
      <c r="J11" s="10">
        <f t="shared" si="1"/>
        <v>0.36081837775832215</v>
      </c>
      <c r="L11" s="10"/>
      <c r="M11" s="10"/>
      <c r="N11" s="10"/>
      <c r="O11" s="10"/>
      <c r="P11" s="10"/>
      <c r="Q11" s="10"/>
    </row>
    <row r="12" spans="1:17" ht="15.75">
      <c r="A12">
        <v>40</v>
      </c>
      <c r="B12">
        <v>1</v>
      </c>
      <c r="C12" s="4">
        <v>5</v>
      </c>
      <c r="D12" s="5">
        <v>2</v>
      </c>
      <c r="E12" s="6">
        <v>57</v>
      </c>
      <c r="F12" s="5">
        <v>19</v>
      </c>
      <c r="G12">
        <f t="shared" si="0"/>
        <v>52</v>
      </c>
      <c r="H12" s="5">
        <f t="shared" si="0"/>
        <v>17</v>
      </c>
      <c r="I12" s="10">
        <f t="shared" si="1"/>
        <v>0.34765905077149284</v>
      </c>
      <c r="J12" s="10">
        <f t="shared" si="1"/>
        <v>0.3216131140866421</v>
      </c>
      <c r="L12" s="10"/>
      <c r="M12" s="10"/>
      <c r="N12" s="10"/>
      <c r="O12" s="6"/>
      <c r="P12" s="10"/>
      <c r="Q12" s="10"/>
    </row>
    <row r="13" spans="1:17" ht="15.75">
      <c r="A13">
        <v>40</v>
      </c>
      <c r="B13">
        <v>2</v>
      </c>
      <c r="C13" s="4">
        <v>6</v>
      </c>
      <c r="D13" s="5">
        <v>2</v>
      </c>
      <c r="E13" s="6">
        <v>71</v>
      </c>
      <c r="F13" s="5">
        <v>26</v>
      </c>
      <c r="G13">
        <f t="shared" si="0"/>
        <v>65</v>
      </c>
      <c r="H13" s="5">
        <f t="shared" si="0"/>
        <v>24</v>
      </c>
      <c r="I13" s="10">
        <f t="shared" si="1"/>
        <v>0.35298862968760863</v>
      </c>
      <c r="J13" s="10">
        <f t="shared" si="1"/>
        <v>0.36642133678021954</v>
      </c>
      <c r="L13" s="10"/>
      <c r="M13" s="10"/>
      <c r="N13" s="10"/>
      <c r="O13" s="6"/>
      <c r="P13" s="10"/>
      <c r="Q13" s="10"/>
    </row>
    <row r="14" spans="1:17" ht="15.75">
      <c r="A14">
        <v>40</v>
      </c>
      <c r="B14">
        <v>3</v>
      </c>
      <c r="C14" s="4">
        <v>6</v>
      </c>
      <c r="D14" s="5">
        <v>2</v>
      </c>
      <c r="E14" s="6">
        <v>73</v>
      </c>
      <c r="F14" s="5">
        <v>27</v>
      </c>
      <c r="G14">
        <f t="shared" si="0"/>
        <v>67</v>
      </c>
      <c r="H14" s="5">
        <f t="shared" si="0"/>
        <v>25</v>
      </c>
      <c r="I14" s="10">
        <f t="shared" si="1"/>
        <v>0.3569571388457623</v>
      </c>
      <c r="J14" s="10">
        <f t="shared" si="1"/>
        <v>0.37181281220634055</v>
      </c>
      <c r="L14" s="10"/>
      <c r="M14" s="10"/>
      <c r="N14" s="10"/>
      <c r="O14" s="10"/>
      <c r="P14" s="10"/>
      <c r="Q14" s="10"/>
    </row>
    <row r="15" spans="1:17" ht="15.75">
      <c r="A15">
        <v>80</v>
      </c>
      <c r="B15">
        <v>1</v>
      </c>
      <c r="C15" s="4">
        <v>5</v>
      </c>
      <c r="D15" s="5">
        <v>2</v>
      </c>
      <c r="E15" s="6">
        <v>65</v>
      </c>
      <c r="F15" s="5">
        <v>19</v>
      </c>
      <c r="G15">
        <f t="shared" si="0"/>
        <v>60</v>
      </c>
      <c r="H15" s="5">
        <f t="shared" si="0"/>
        <v>17</v>
      </c>
      <c r="I15" s="10">
        <f t="shared" si="1"/>
        <v>0.3664213367802195</v>
      </c>
      <c r="J15" s="10">
        <f t="shared" si="1"/>
        <v>0.3216131140866421</v>
      </c>
      <c r="L15" s="10"/>
      <c r="M15" s="10"/>
      <c r="N15" s="10"/>
      <c r="O15" s="6"/>
      <c r="P15" s="10"/>
      <c r="Q15" s="10"/>
    </row>
    <row r="16" spans="1:17" ht="15.75">
      <c r="A16">
        <v>80</v>
      </c>
      <c r="B16">
        <v>2</v>
      </c>
      <c r="C16" s="4">
        <v>6</v>
      </c>
      <c r="D16" s="5">
        <v>2</v>
      </c>
      <c r="E16" s="6">
        <v>78</v>
      </c>
      <c r="F16" s="5">
        <v>27</v>
      </c>
      <c r="G16">
        <f t="shared" si="0"/>
        <v>72</v>
      </c>
      <c r="H16" s="5">
        <f t="shared" si="0"/>
        <v>25</v>
      </c>
      <c r="I16" s="10">
        <f t="shared" si="1"/>
        <v>0.36642133678021954</v>
      </c>
      <c r="J16" s="10">
        <f t="shared" si="1"/>
        <v>0.37181281220634055</v>
      </c>
      <c r="L16" s="10"/>
      <c r="M16" s="13"/>
      <c r="N16" s="10"/>
      <c r="O16" s="10"/>
      <c r="P16" s="10"/>
      <c r="Q16" s="10"/>
    </row>
    <row r="17" spans="1:17" ht="15.75">
      <c r="A17">
        <v>80</v>
      </c>
      <c r="B17">
        <v>3</v>
      </c>
      <c r="C17" s="4">
        <v>6</v>
      </c>
      <c r="D17" s="5">
        <v>2</v>
      </c>
      <c r="E17" s="6">
        <v>56</v>
      </c>
      <c r="F17" s="5">
        <v>18</v>
      </c>
      <c r="G17">
        <f t="shared" si="0"/>
        <v>50</v>
      </c>
      <c r="H17" s="5">
        <f t="shared" si="0"/>
        <v>16</v>
      </c>
      <c r="I17" s="10">
        <f t="shared" si="1"/>
        <v>0.3190846030724421</v>
      </c>
      <c r="J17" s="10">
        <f t="shared" si="1"/>
        <v>0.3138892253337456</v>
      </c>
      <c r="L17" s="10"/>
      <c r="M17" s="13"/>
      <c r="N17" s="10"/>
      <c r="O17" s="10"/>
      <c r="P17" s="10"/>
      <c r="Q17" s="10"/>
    </row>
    <row r="18" spans="1:17" ht="15.75">
      <c r="A18">
        <v>160</v>
      </c>
      <c r="B18">
        <v>1</v>
      </c>
      <c r="C18" s="4">
        <v>6</v>
      </c>
      <c r="D18" s="5">
        <v>2</v>
      </c>
      <c r="E18" s="6">
        <v>53</v>
      </c>
      <c r="F18" s="5">
        <v>19</v>
      </c>
      <c r="G18">
        <f t="shared" si="0"/>
        <v>47</v>
      </c>
      <c r="H18" s="5">
        <f t="shared" si="0"/>
        <v>17</v>
      </c>
      <c r="I18" s="10">
        <f t="shared" si="1"/>
        <v>0.3112189206177239</v>
      </c>
      <c r="J18" s="10">
        <f t="shared" si="1"/>
        <v>0.3216131140866421</v>
      </c>
      <c r="L18" s="10"/>
      <c r="M18" s="10"/>
      <c r="N18" s="10"/>
      <c r="O18" s="6"/>
      <c r="P18" s="10"/>
      <c r="Q18" s="10"/>
    </row>
    <row r="19" spans="1:17" ht="15.75">
      <c r="A19">
        <v>160</v>
      </c>
      <c r="B19">
        <v>2</v>
      </c>
      <c r="C19" s="4">
        <v>4</v>
      </c>
      <c r="D19" s="5">
        <v>2</v>
      </c>
      <c r="E19" s="6">
        <v>49</v>
      </c>
      <c r="F19" s="5">
        <v>16</v>
      </c>
      <c r="G19">
        <f t="shared" si="0"/>
        <v>45</v>
      </c>
      <c r="H19" s="5">
        <f t="shared" si="0"/>
        <v>14</v>
      </c>
      <c r="I19" s="10">
        <f t="shared" si="1"/>
        <v>0.3579322767129623</v>
      </c>
      <c r="J19" s="10">
        <f t="shared" si="1"/>
        <v>0.29706307738283366</v>
      </c>
      <c r="L19" s="10"/>
      <c r="M19" s="10"/>
      <c r="N19" s="10"/>
      <c r="O19" s="10"/>
      <c r="P19" s="10"/>
      <c r="Q19" s="10"/>
    </row>
    <row r="20" spans="1:17" ht="15.75">
      <c r="A20">
        <v>160</v>
      </c>
      <c r="B20">
        <v>3</v>
      </c>
      <c r="C20" s="4">
        <v>6</v>
      </c>
      <c r="D20" s="5">
        <v>2</v>
      </c>
      <c r="E20" s="6">
        <v>66</v>
      </c>
      <c r="F20" s="5">
        <v>23</v>
      </c>
      <c r="G20">
        <f t="shared" si="0"/>
        <v>60</v>
      </c>
      <c r="H20" s="5">
        <f t="shared" si="0"/>
        <v>21</v>
      </c>
      <c r="I20" s="10">
        <f t="shared" si="1"/>
        <v>0.3425564675426243</v>
      </c>
      <c r="J20" s="10">
        <f t="shared" si="1"/>
        <v>0.34890671933845774</v>
      </c>
      <c r="L20" s="10"/>
      <c r="M20" s="10"/>
      <c r="N20" s="10"/>
      <c r="O20" s="10"/>
      <c r="P20" s="10"/>
      <c r="Q20" s="10"/>
    </row>
    <row r="21" spans="1:17" ht="15.75">
      <c r="A21">
        <v>320</v>
      </c>
      <c r="B21">
        <v>1</v>
      </c>
      <c r="C21" s="4">
        <v>5</v>
      </c>
      <c r="D21" s="5">
        <v>2</v>
      </c>
      <c r="E21" s="6">
        <v>40</v>
      </c>
      <c r="F21" s="5">
        <v>14</v>
      </c>
      <c r="G21">
        <f t="shared" si="0"/>
        <v>35</v>
      </c>
      <c r="H21" s="5">
        <f t="shared" si="0"/>
        <v>12</v>
      </c>
      <c r="I21" s="10">
        <f t="shared" si="1"/>
        <v>0.2970630773828337</v>
      </c>
      <c r="J21" s="10">
        <f t="shared" si="1"/>
        <v>0.277987164150759</v>
      </c>
      <c r="L21" s="10"/>
      <c r="M21" s="10"/>
      <c r="N21" s="10"/>
      <c r="O21" s="6"/>
      <c r="P21" s="10"/>
      <c r="Q21" s="10"/>
    </row>
    <row r="22" spans="1:17" ht="15.75">
      <c r="A22">
        <v>320</v>
      </c>
      <c r="B22">
        <v>2</v>
      </c>
      <c r="C22" s="4">
        <v>4</v>
      </c>
      <c r="D22" s="5">
        <v>2</v>
      </c>
      <c r="E22" s="6">
        <v>37</v>
      </c>
      <c r="F22" s="5">
        <v>11</v>
      </c>
      <c r="G22">
        <f t="shared" si="0"/>
        <v>33</v>
      </c>
      <c r="H22" s="5">
        <f t="shared" si="0"/>
        <v>9</v>
      </c>
      <c r="I22" s="10">
        <f t="shared" si="1"/>
        <v>0.3178033645034763</v>
      </c>
      <c r="J22" s="10">
        <f t="shared" si="1"/>
        <v>0.24353544174834646</v>
      </c>
      <c r="L22" s="10"/>
      <c r="M22" s="10"/>
      <c r="N22" s="10"/>
      <c r="O22" s="6"/>
      <c r="P22" s="10"/>
      <c r="Q22" s="10"/>
    </row>
    <row r="23" spans="1:17" ht="15.75">
      <c r="A23">
        <v>320</v>
      </c>
      <c r="B23">
        <v>3</v>
      </c>
      <c r="C23" s="4">
        <v>5</v>
      </c>
      <c r="D23" s="5">
        <v>2</v>
      </c>
      <c r="E23" s="6">
        <v>38</v>
      </c>
      <c r="F23" s="5">
        <v>13</v>
      </c>
      <c r="G23">
        <f t="shared" si="0"/>
        <v>33</v>
      </c>
      <c r="H23" s="5">
        <f t="shared" si="0"/>
        <v>11</v>
      </c>
      <c r="I23" s="10">
        <f t="shared" si="1"/>
        <v>0.28973546389889787</v>
      </c>
      <c r="J23" s="10">
        <f t="shared" si="1"/>
        <v>0.26740031098594164</v>
      </c>
      <c r="L23" s="10"/>
      <c r="M23" s="10"/>
      <c r="N23" s="10"/>
      <c r="O23" s="10"/>
      <c r="P23" s="10"/>
      <c r="Q23" s="10"/>
    </row>
    <row r="24" spans="3:17" ht="15.75">
      <c r="C24" s="4"/>
      <c r="D24" s="5"/>
      <c r="F24" s="5"/>
      <c r="L24" s="10"/>
      <c r="M24" s="10"/>
      <c r="N24" s="10"/>
      <c r="O24" s="10"/>
      <c r="P24" s="10"/>
      <c r="Q24" s="10"/>
    </row>
    <row r="25" spans="2:17" ht="15.75">
      <c r="B25" s="7"/>
      <c r="C25" s="7" t="s">
        <v>5</v>
      </c>
      <c r="D25" s="7"/>
      <c r="E25" s="7" t="s">
        <v>6</v>
      </c>
      <c r="F25" s="7"/>
      <c r="G25" s="7" t="s">
        <v>42</v>
      </c>
      <c r="H25" s="7"/>
      <c r="I25" s="7" t="s">
        <v>43</v>
      </c>
      <c r="J25" s="7"/>
      <c r="L25" s="10"/>
      <c r="M25" s="10"/>
      <c r="N25" s="10"/>
      <c r="O25" s="10"/>
      <c r="P25" s="10"/>
      <c r="Q25" s="10"/>
    </row>
    <row r="26" spans="2:17" ht="15.75">
      <c r="B26" s="7" t="s">
        <v>10</v>
      </c>
      <c r="C26" s="7" t="s">
        <v>11</v>
      </c>
      <c r="D26" s="7" t="s">
        <v>12</v>
      </c>
      <c r="E26" s="7" t="s">
        <v>11</v>
      </c>
      <c r="F26" s="7" t="s">
        <v>12</v>
      </c>
      <c r="G26" s="7" t="s">
        <v>11</v>
      </c>
      <c r="H26" s="7" t="s">
        <v>12</v>
      </c>
      <c r="I26" s="7" t="s">
        <v>11</v>
      </c>
      <c r="J26" s="7" t="s">
        <v>12</v>
      </c>
      <c r="L26" s="10"/>
      <c r="M26" s="10"/>
      <c r="N26" s="10"/>
      <c r="O26" s="10"/>
      <c r="P26" s="10"/>
      <c r="Q26" s="10"/>
    </row>
    <row r="27" spans="2:17" ht="15.75">
      <c r="B27" s="7">
        <v>0</v>
      </c>
      <c r="C27" s="7">
        <f>AVERAGE(G3:G5)</f>
        <v>57.333333333333336</v>
      </c>
      <c r="D27" s="7">
        <f>STDEVA(G3:G5)</f>
        <v>2.516611478423583</v>
      </c>
      <c r="E27" s="7">
        <f>AVERAGE(H3:H5)</f>
        <v>19.333333333333332</v>
      </c>
      <c r="F27" s="7">
        <f>STDEVA(H3:H5)</f>
        <v>1.5275252316519465</v>
      </c>
      <c r="G27" s="7">
        <f>AVERAGE(I3:I5)</f>
        <v>0.37021121477633123</v>
      </c>
      <c r="H27" s="7">
        <f>STDEVA(I3:I5)</f>
        <v>0.017431273700128546</v>
      </c>
      <c r="I27" s="7">
        <f>AVERAGE(J3:J5)</f>
        <v>0.33791939931079656</v>
      </c>
      <c r="J27" s="7">
        <f>STDEVA(J3:J5)</f>
        <v>0.010133420339438497</v>
      </c>
      <c r="K27"/>
      <c r="L27" s="10"/>
      <c r="M27" s="10"/>
      <c r="N27" s="10"/>
      <c r="O27" s="10"/>
      <c r="P27" s="10"/>
      <c r="Q27" s="10"/>
    </row>
    <row r="28" spans="2:17" ht="15.75">
      <c r="B28" s="7">
        <v>10</v>
      </c>
      <c r="C28" s="7">
        <f>AVERAGE(G6:G8)</f>
        <v>83</v>
      </c>
      <c r="D28" s="7">
        <f>STDEVA(G6:G8)</f>
        <v>6.557438524302</v>
      </c>
      <c r="E28" s="7">
        <f>AVERAGE(H6:H8)</f>
        <v>29</v>
      </c>
      <c r="F28" s="7">
        <f>STDEVA(H6:H8)</f>
        <v>2</v>
      </c>
      <c r="G28" s="7">
        <f>AVERAGE(I6:I8)</f>
        <v>0.385006066738614</v>
      </c>
      <c r="H28" s="7">
        <f>STDEVA(I6:I8)</f>
        <v>0.010633739074174715</v>
      </c>
      <c r="I28" s="7">
        <f>AVERAGE(J6:J8)</f>
        <v>0.3913499549646793</v>
      </c>
      <c r="J28" s="7">
        <f>STDEVA(J6:J8)</f>
        <v>0.00923101213885435</v>
      </c>
      <c r="K28"/>
      <c r="L28" s="10"/>
      <c r="M28" s="10"/>
      <c r="N28" s="10"/>
      <c r="O28" s="10"/>
      <c r="P28" s="10"/>
      <c r="Q28" s="10"/>
    </row>
    <row r="29" spans="2:17" ht="15.75">
      <c r="B29" s="7">
        <v>20</v>
      </c>
      <c r="C29" s="7">
        <f>AVERAGE(G9:G11)</f>
        <v>70.66666666666667</v>
      </c>
      <c r="D29" s="7">
        <f>STDEVA(G9:G11)</f>
        <v>4.041451884327381</v>
      </c>
      <c r="E29" s="7">
        <f>AVERAGE(H9:H11)</f>
        <v>23.666666666666668</v>
      </c>
      <c r="F29" s="7">
        <f>STDEVA(H9:H11)</f>
        <v>2.081665999466133</v>
      </c>
      <c r="G29" s="7">
        <f>AVERAGE(I9:I11)</f>
        <v>0.3638230198221873</v>
      </c>
      <c r="H29" s="7">
        <f>STDEVA(I9:I11)</f>
        <v>0.007652508397685071</v>
      </c>
      <c r="I29" s="7">
        <f>AVERAGE(J9:J11)</f>
        <v>0.3642710773195959</v>
      </c>
      <c r="J29" s="7">
        <f>STDEVA(J9:J11)</f>
        <v>0.011409546402895892</v>
      </c>
      <c r="K29"/>
      <c r="L29" s="10"/>
      <c r="M29" s="10"/>
      <c r="N29" s="10"/>
      <c r="O29" s="10"/>
      <c r="P29" s="10"/>
      <c r="Q29" s="10"/>
    </row>
    <row r="30" spans="2:17" ht="15.75">
      <c r="B30" s="7">
        <v>40</v>
      </c>
      <c r="C30" s="7">
        <f>AVERAGE(G12:G14)</f>
        <v>61.333333333333336</v>
      </c>
      <c r="D30" s="7">
        <f>STDEVA(G12:G14)</f>
        <v>8.14452781524706</v>
      </c>
      <c r="E30" s="7">
        <f>AVERAGE(H12:H14)</f>
        <v>22</v>
      </c>
      <c r="F30" s="7">
        <f>STDEVA(H12:H14)</f>
        <v>4.358898943540674</v>
      </c>
      <c r="G30" s="7">
        <f>AVERAGE(I12:I14)</f>
        <v>0.352534939768288</v>
      </c>
      <c r="H30" s="7">
        <f>STDEVA(I12:I14)</f>
        <v>0.004665617468930337</v>
      </c>
      <c r="I30" s="7">
        <f>AVERAGE(J12:J14)</f>
        <v>0.3532824210244008</v>
      </c>
      <c r="J30" s="7">
        <f>STDEVA(J12:J14)</f>
        <v>0.027558587649879507</v>
      </c>
      <c r="K30"/>
      <c r="L30" s="10"/>
      <c r="M30" s="10"/>
      <c r="N30" s="10"/>
      <c r="O30" s="10"/>
      <c r="P30" s="10"/>
      <c r="Q30" s="10"/>
    </row>
    <row r="31" spans="2:17" ht="15.75">
      <c r="B31" s="7">
        <v>80</v>
      </c>
      <c r="C31" s="7">
        <f>AVERAGE(G15:G17)</f>
        <v>60.666666666666664</v>
      </c>
      <c r="D31" s="7">
        <f>STDEVA(G15:G17)</f>
        <v>11.01514109457219</v>
      </c>
      <c r="E31" s="7">
        <f>AVERAGE(H15:H17)</f>
        <v>19.333333333333332</v>
      </c>
      <c r="F31" s="7">
        <f>STDEVA(H15:H17)</f>
        <v>4.9328828623162515</v>
      </c>
      <c r="G31" s="7">
        <f>AVERAGE(I15:I17)</f>
        <v>0.3506424255442937</v>
      </c>
      <c r="H31" s="7">
        <f>STDEVA(I15:I17)</f>
        <v>0.027329875948742935</v>
      </c>
      <c r="I31" s="7">
        <f>AVERAGE(J15:J17)</f>
        <v>0.3357717172089094</v>
      </c>
      <c r="J31" s="7">
        <f>STDEVA(J15:J17)</f>
        <v>0.03145051686104971</v>
      </c>
      <c r="K31"/>
      <c r="L31" s="10"/>
      <c r="M31" s="10"/>
      <c r="N31" s="10"/>
      <c r="O31" s="10"/>
      <c r="P31" s="10"/>
      <c r="Q31" s="10"/>
    </row>
    <row r="32" spans="2:17" ht="15.75">
      <c r="B32" s="7">
        <v>160</v>
      </c>
      <c r="C32" s="7">
        <f>AVERAGE(G18:G20)</f>
        <v>50.666666666666664</v>
      </c>
      <c r="D32" s="7">
        <f>STDEVA(G18:G20)</f>
        <v>8.144527815247088</v>
      </c>
      <c r="E32" s="7">
        <f>AVERAGE(H18:H20)</f>
        <v>17.333333333333332</v>
      </c>
      <c r="F32" s="7">
        <f>STDEVA(H18:H20)</f>
        <v>3.5118845842842434</v>
      </c>
      <c r="G32" s="7">
        <f>AVERAGE(I18:I20)</f>
        <v>0.3372358882911035</v>
      </c>
      <c r="H32" s="7">
        <f>STDEVA(I18:I20)</f>
        <v>0.023806844228055977</v>
      </c>
      <c r="I32" s="7">
        <f>AVERAGE(J18:J20)</f>
        <v>0.32252763693597786</v>
      </c>
      <c r="J32" s="7">
        <f>STDEVA(J18:J20)</f>
        <v>0.02593391730605317</v>
      </c>
      <c r="K32"/>
      <c r="L32" s="10"/>
      <c r="M32" s="10"/>
      <c r="N32" s="10"/>
      <c r="O32" s="10"/>
      <c r="P32" s="10"/>
      <c r="Q32" s="10"/>
    </row>
    <row r="33" spans="2:17" ht="15.75">
      <c r="B33" s="7">
        <v>320</v>
      </c>
      <c r="C33" s="7">
        <f>AVERAGE(G21:G23)</f>
        <v>33.666666666666664</v>
      </c>
      <c r="D33" s="7">
        <f>STDEVA(G21:G23)</f>
        <v>1.1547005383792517</v>
      </c>
      <c r="E33" s="7">
        <f>AVERAGE(H21:H23)</f>
        <v>10.666666666666666</v>
      </c>
      <c r="F33" s="7">
        <f>STDEVA(H21:H23)</f>
        <v>1.5275252316519499</v>
      </c>
      <c r="G33" s="7">
        <f>AVERAGE(I21:I23)</f>
        <v>0.3015339685950693</v>
      </c>
      <c r="H33" s="7">
        <f>STDEVA(I21:I23)</f>
        <v>0.014558276417930022</v>
      </c>
      <c r="I33" s="7">
        <f>AVERAGE(J21:J23)</f>
        <v>0.26297430562834906</v>
      </c>
      <c r="J33" s="7">
        <f>STDEVA(J21:J23)</f>
        <v>0.017647165117726495</v>
      </c>
      <c r="K33"/>
      <c r="L33" s="10"/>
      <c r="M33" s="10"/>
      <c r="N33" s="10"/>
      <c r="O33" s="10"/>
      <c r="P33" s="10"/>
      <c r="Q33" s="10"/>
    </row>
    <row r="34" spans="10:17" ht="15.75">
      <c r="J34"/>
      <c r="K34"/>
      <c r="L34" s="10"/>
      <c r="M34" s="10"/>
      <c r="N34" s="10"/>
      <c r="O34" s="10"/>
      <c r="P34" s="10"/>
      <c r="Q34" s="10"/>
    </row>
    <row r="35" spans="12:17" ht="15.75">
      <c r="L35" s="10"/>
      <c r="M35" s="10"/>
      <c r="N35" s="10"/>
      <c r="O35" s="10"/>
      <c r="P35" s="10"/>
      <c r="Q35" s="10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 topLeftCell="A4">
      <selection activeCell="R30" sqref="R30"/>
    </sheetView>
  </sheetViews>
  <sheetFormatPr defaultColWidth="11.00390625" defaultRowHeight="15.75"/>
  <cols>
    <col min="9" max="9" width="10.875" style="4" customWidth="1"/>
  </cols>
  <sheetData>
    <row r="1" spans="1:12" ht="15.75">
      <c r="A1" s="1" t="s">
        <v>0</v>
      </c>
      <c r="B1" s="1" t="s">
        <v>8</v>
      </c>
      <c r="C1" s="2" t="s">
        <v>1</v>
      </c>
      <c r="D1" s="3"/>
      <c r="E1" s="1" t="s">
        <v>2</v>
      </c>
      <c r="F1" s="3"/>
      <c r="G1" s="6" t="s">
        <v>9</v>
      </c>
      <c r="I1" s="4" t="s">
        <v>23</v>
      </c>
      <c r="L1" t="s">
        <v>18</v>
      </c>
    </row>
    <row r="2" spans="1:18" ht="15.75">
      <c r="A2" t="s">
        <v>3</v>
      </c>
      <c r="B2" t="s">
        <v>4</v>
      </c>
      <c r="C2" s="4" t="s">
        <v>5</v>
      </c>
      <c r="D2" s="5" t="s">
        <v>6</v>
      </c>
      <c r="E2" s="6" t="s">
        <v>5</v>
      </c>
      <c r="F2" s="5" t="s">
        <v>6</v>
      </c>
      <c r="G2" s="6" t="s">
        <v>5</v>
      </c>
      <c r="H2" s="6" t="s">
        <v>6</v>
      </c>
      <c r="I2" s="9" t="s">
        <v>47</v>
      </c>
      <c r="J2" s="6" t="s">
        <v>48</v>
      </c>
      <c r="L2" t="s">
        <v>14</v>
      </c>
      <c r="M2" t="s">
        <v>15</v>
      </c>
      <c r="N2" t="s">
        <v>17</v>
      </c>
      <c r="O2" t="s">
        <v>49</v>
      </c>
      <c r="P2" t="s">
        <v>51</v>
      </c>
      <c r="Q2" t="s">
        <v>46</v>
      </c>
      <c r="R2" t="s">
        <v>54</v>
      </c>
    </row>
    <row r="3" spans="1:18" ht="15.75">
      <c r="A3" t="s">
        <v>7</v>
      </c>
      <c r="B3">
        <v>1</v>
      </c>
      <c r="C3" s="4">
        <v>6</v>
      </c>
      <c r="D3" s="5">
        <v>2</v>
      </c>
      <c r="E3" s="6">
        <v>83</v>
      </c>
      <c r="F3" s="5">
        <v>28</v>
      </c>
      <c r="G3">
        <f>E3-C3</f>
        <v>77</v>
      </c>
      <c r="H3">
        <f>F3-D3</f>
        <v>26</v>
      </c>
      <c r="I3" s="4">
        <f>(LN(E3)-LN(C3))/$B$24</f>
        <v>0.3752973055097919</v>
      </c>
      <c r="J3" s="4">
        <f>(LN(F3)-LN(D3))/$B$24</f>
        <v>0.37700818994503693</v>
      </c>
      <c r="L3">
        <v>0</v>
      </c>
      <c r="M3">
        <v>1</v>
      </c>
      <c r="N3">
        <v>0.0095</v>
      </c>
      <c r="O3">
        <v>8.545918367346939E-05</v>
      </c>
      <c r="P3">
        <f>O3*C3</f>
        <v>0.0005127551020408163</v>
      </c>
      <c r="Q3">
        <f>N3-(O3*C3)</f>
        <v>0.008987244897959183</v>
      </c>
      <c r="R3">
        <f>(LN(N3)-LN(P3))/7</f>
        <v>0.41703553290541173</v>
      </c>
    </row>
    <row r="4" spans="1:18" ht="15.75">
      <c r="A4" t="s">
        <v>7</v>
      </c>
      <c r="B4">
        <v>2</v>
      </c>
      <c r="C4" s="4">
        <v>6</v>
      </c>
      <c r="D4" s="5">
        <v>2</v>
      </c>
      <c r="E4" s="6">
        <v>77</v>
      </c>
      <c r="F4" s="5">
        <v>26</v>
      </c>
      <c r="G4">
        <f aca="true" t="shared" si="0" ref="G4:H23">E4-C4</f>
        <v>71</v>
      </c>
      <c r="H4">
        <f t="shared" si="0"/>
        <v>24</v>
      </c>
      <c r="I4" s="4">
        <f aca="true" t="shared" si="1" ref="I4:J23">(LN(E4)-LN(C4))/$B$24</f>
        <v>0.3645779932322327</v>
      </c>
      <c r="J4" s="4">
        <f t="shared" si="1"/>
        <v>0.36642133678021954</v>
      </c>
      <c r="L4">
        <v>0</v>
      </c>
      <c r="M4">
        <v>2</v>
      </c>
      <c r="N4">
        <v>0.0079</v>
      </c>
      <c r="O4">
        <v>9.337231968810916E-05</v>
      </c>
      <c r="P4">
        <f aca="true" t="shared" si="2" ref="P4:P23">O4*C4</f>
        <v>0.000560233918128655</v>
      </c>
      <c r="Q4">
        <f aca="true" t="shared" si="3" ref="Q4:Q23">N4-(O4*C4)</f>
        <v>0.007339766081871346</v>
      </c>
      <c r="R4">
        <f aca="true" t="shared" si="4" ref="R4:R23">(LN(N4)-LN(P4))/7</f>
        <v>0.37803766157126006</v>
      </c>
    </row>
    <row r="5" spans="1:18" ht="15.75">
      <c r="A5" t="s">
        <v>7</v>
      </c>
      <c r="B5">
        <v>3</v>
      </c>
      <c r="C5" s="4">
        <v>6</v>
      </c>
      <c r="D5" s="5">
        <v>2</v>
      </c>
      <c r="E5" s="6">
        <v>72</v>
      </c>
      <c r="F5" s="5">
        <v>23</v>
      </c>
      <c r="G5">
        <f t="shared" si="0"/>
        <v>66</v>
      </c>
      <c r="H5">
        <f t="shared" si="0"/>
        <v>21</v>
      </c>
      <c r="I5" s="4">
        <f t="shared" si="1"/>
        <v>0.35498666425542863</v>
      </c>
      <c r="J5" s="4">
        <f t="shared" si="1"/>
        <v>0.34890671933845774</v>
      </c>
      <c r="L5" s="1">
        <v>0</v>
      </c>
      <c r="M5" s="1">
        <v>3</v>
      </c>
      <c r="N5" s="1">
        <v>0.0081</v>
      </c>
      <c r="O5">
        <v>0.00011311827956989247</v>
      </c>
      <c r="P5">
        <f t="shared" si="2"/>
        <v>0.0006787096774193549</v>
      </c>
      <c r="Q5">
        <f t="shared" si="3"/>
        <v>0.007421290322580645</v>
      </c>
      <c r="R5">
        <f t="shared" si="4"/>
        <v>0.3542036968991472</v>
      </c>
    </row>
    <row r="6" spans="1:18" ht="15.75">
      <c r="A6">
        <v>10</v>
      </c>
      <c r="B6">
        <v>1</v>
      </c>
      <c r="C6" s="4">
        <v>6</v>
      </c>
      <c r="D6" s="5">
        <v>2</v>
      </c>
      <c r="E6" s="6">
        <v>64</v>
      </c>
      <c r="F6" s="5">
        <v>20</v>
      </c>
      <c r="G6">
        <f t="shared" si="0"/>
        <v>58</v>
      </c>
      <c r="H6">
        <f t="shared" si="0"/>
        <v>18</v>
      </c>
      <c r="I6" s="4">
        <f t="shared" si="1"/>
        <v>0.33816051630451666</v>
      </c>
      <c r="J6" s="4">
        <f t="shared" si="1"/>
        <v>0.3289407275705779</v>
      </c>
      <c r="L6">
        <v>10</v>
      </c>
      <c r="M6">
        <v>1</v>
      </c>
      <c r="N6" s="6">
        <v>0.0066</v>
      </c>
      <c r="O6">
        <v>7.560553633217994E-05</v>
      </c>
      <c r="P6">
        <f t="shared" si="2"/>
        <v>0.00045363321799307964</v>
      </c>
      <c r="Q6">
        <f t="shared" si="3"/>
        <v>0.0061463667820069205</v>
      </c>
      <c r="R6">
        <f t="shared" si="4"/>
        <v>0.3825051351964511</v>
      </c>
    </row>
    <row r="7" spans="1:18" ht="15.75">
      <c r="A7">
        <v>10</v>
      </c>
      <c r="B7">
        <v>2</v>
      </c>
      <c r="C7" s="4">
        <v>6</v>
      </c>
      <c r="D7" s="5">
        <v>2</v>
      </c>
      <c r="E7" s="6">
        <v>74</v>
      </c>
      <c r="F7" s="5">
        <v>25</v>
      </c>
      <c r="G7">
        <f t="shared" si="0"/>
        <v>68</v>
      </c>
      <c r="H7">
        <f t="shared" si="0"/>
        <v>23</v>
      </c>
      <c r="I7" s="4">
        <f t="shared" si="1"/>
        <v>0.35890080342515934</v>
      </c>
      <c r="J7" s="4">
        <f t="shared" si="1"/>
        <v>0.36081837775832215</v>
      </c>
      <c r="L7">
        <v>10</v>
      </c>
      <c r="M7">
        <v>2</v>
      </c>
      <c r="N7" s="6">
        <v>0.0074</v>
      </c>
      <c r="O7">
        <v>0.00011420612813370473</v>
      </c>
      <c r="P7">
        <f t="shared" si="2"/>
        <v>0.0006852367688022284</v>
      </c>
      <c r="Q7">
        <f>N7-(O7*C7)</f>
        <v>0.006714763231197772</v>
      </c>
      <c r="R7">
        <f t="shared" si="4"/>
        <v>0.3399244075380058</v>
      </c>
    </row>
    <row r="8" spans="1:18" ht="15.75">
      <c r="A8">
        <v>10</v>
      </c>
      <c r="B8">
        <v>3</v>
      </c>
      <c r="C8" s="4">
        <v>6</v>
      </c>
      <c r="D8" s="5">
        <v>2</v>
      </c>
      <c r="E8" s="6">
        <v>69</v>
      </c>
      <c r="F8" s="5">
        <v>20</v>
      </c>
      <c r="G8">
        <f t="shared" si="0"/>
        <v>63</v>
      </c>
      <c r="H8">
        <f t="shared" si="0"/>
        <v>18</v>
      </c>
      <c r="I8" s="4">
        <f t="shared" si="1"/>
        <v>0.3489067193384578</v>
      </c>
      <c r="J8" s="4">
        <f t="shared" si="1"/>
        <v>0.3289407275705779</v>
      </c>
      <c r="L8" s="1">
        <v>10</v>
      </c>
      <c r="M8" s="1">
        <v>3</v>
      </c>
      <c r="N8" s="1">
        <v>0.008</v>
      </c>
      <c r="O8">
        <v>7.995391705069124E-05</v>
      </c>
      <c r="P8">
        <f t="shared" si="2"/>
        <v>0.00047972350230414743</v>
      </c>
      <c r="Q8">
        <f t="shared" si="3"/>
        <v>0.007520276497695853</v>
      </c>
      <c r="R8">
        <f t="shared" si="4"/>
        <v>0.40199813137133883</v>
      </c>
    </row>
    <row r="9" spans="1:18" ht="15.75">
      <c r="A9">
        <v>20</v>
      </c>
      <c r="B9">
        <v>1</v>
      </c>
      <c r="C9" s="4">
        <v>6</v>
      </c>
      <c r="D9" s="5">
        <v>2</v>
      </c>
      <c r="E9" s="6">
        <v>71</v>
      </c>
      <c r="F9" s="5">
        <v>22</v>
      </c>
      <c r="G9">
        <f t="shared" si="0"/>
        <v>65</v>
      </c>
      <c r="H9">
        <f t="shared" si="0"/>
        <v>20</v>
      </c>
      <c r="I9" s="4">
        <f t="shared" si="1"/>
        <v>0.35298862968760863</v>
      </c>
      <c r="J9" s="4">
        <f t="shared" si="1"/>
        <v>0.34255646754262437</v>
      </c>
      <c r="L9">
        <v>20</v>
      </c>
      <c r="M9">
        <v>1</v>
      </c>
      <c r="N9" s="6">
        <v>0.0071</v>
      </c>
      <c r="O9">
        <v>0.00010833333333333334</v>
      </c>
      <c r="P9">
        <f t="shared" si="2"/>
        <v>0.0006500000000000001</v>
      </c>
      <c r="Q9">
        <f t="shared" si="3"/>
        <v>0.00645</v>
      </c>
      <c r="R9">
        <f t="shared" si="4"/>
        <v>0.34155395716281767</v>
      </c>
    </row>
    <row r="10" spans="1:18" ht="15.75">
      <c r="A10">
        <v>20</v>
      </c>
      <c r="B10">
        <v>2</v>
      </c>
      <c r="C10" s="4">
        <v>6</v>
      </c>
      <c r="D10" s="5">
        <v>2</v>
      </c>
      <c r="E10" s="6">
        <v>54</v>
      </c>
      <c r="F10" s="5">
        <v>17</v>
      </c>
      <c r="G10">
        <f t="shared" si="0"/>
        <v>48</v>
      </c>
      <c r="H10">
        <f t="shared" si="0"/>
        <v>15</v>
      </c>
      <c r="I10" s="4">
        <f t="shared" si="1"/>
        <v>0.31388922533374564</v>
      </c>
      <c r="J10" s="4">
        <f t="shared" si="1"/>
        <v>0.3057237376423244</v>
      </c>
      <c r="L10">
        <v>20</v>
      </c>
      <c r="M10">
        <v>2</v>
      </c>
      <c r="N10" s="6">
        <v>0.0058</v>
      </c>
      <c r="O10">
        <v>8.527472527472527E-05</v>
      </c>
      <c r="P10">
        <f t="shared" si="2"/>
        <v>0.0005116483516483517</v>
      </c>
      <c r="Q10">
        <f t="shared" si="3"/>
        <v>0.005288351648351648</v>
      </c>
      <c r="R10">
        <f t="shared" si="4"/>
        <v>0.3468536600922916</v>
      </c>
    </row>
    <row r="11" spans="1:18" ht="15.75">
      <c r="A11">
        <v>20</v>
      </c>
      <c r="B11">
        <v>3</v>
      </c>
      <c r="C11" s="4">
        <v>6</v>
      </c>
      <c r="D11" s="5">
        <v>2</v>
      </c>
      <c r="E11" s="6">
        <v>64</v>
      </c>
      <c r="F11" s="5">
        <v>21</v>
      </c>
      <c r="G11">
        <f t="shared" si="0"/>
        <v>58</v>
      </c>
      <c r="H11">
        <f t="shared" si="0"/>
        <v>19</v>
      </c>
      <c r="I11" s="4">
        <f t="shared" si="1"/>
        <v>0.33816051630451666</v>
      </c>
      <c r="J11" s="4">
        <f t="shared" si="1"/>
        <v>0.33591075102335394</v>
      </c>
      <c r="L11" s="1">
        <v>20</v>
      </c>
      <c r="M11" s="1">
        <v>3</v>
      </c>
      <c r="N11" s="1">
        <v>0.0067</v>
      </c>
      <c r="O11">
        <v>8.75E-05</v>
      </c>
      <c r="P11">
        <f t="shared" si="2"/>
        <v>0.000525</v>
      </c>
      <c r="Q11">
        <f t="shared" si="3"/>
        <v>0.006175</v>
      </c>
      <c r="R11">
        <f t="shared" si="4"/>
        <v>0.3637806489696333</v>
      </c>
    </row>
    <row r="12" spans="1:18" ht="15.75">
      <c r="A12">
        <v>40</v>
      </c>
      <c r="B12">
        <v>1</v>
      </c>
      <c r="C12" s="4">
        <v>6</v>
      </c>
      <c r="D12" s="5">
        <v>2</v>
      </c>
      <c r="E12" s="6">
        <v>67</v>
      </c>
      <c r="F12" s="5">
        <v>23</v>
      </c>
      <c r="G12">
        <f t="shared" si="0"/>
        <v>61</v>
      </c>
      <c r="H12">
        <f t="shared" si="0"/>
        <v>21</v>
      </c>
      <c r="I12" s="4">
        <f t="shared" si="1"/>
        <v>0.34470473573755867</v>
      </c>
      <c r="J12" s="4">
        <f t="shared" si="1"/>
        <v>0.34890671933845774</v>
      </c>
      <c r="L12">
        <v>40</v>
      </c>
      <c r="M12">
        <v>1</v>
      </c>
      <c r="N12" s="6">
        <v>0.0068</v>
      </c>
      <c r="O12">
        <v>7.379310344827585E-05</v>
      </c>
      <c r="P12">
        <f t="shared" si="2"/>
        <v>0.00044275862068965513</v>
      </c>
      <c r="Q12">
        <f t="shared" si="3"/>
        <v>0.006357241379310345</v>
      </c>
      <c r="R12">
        <f t="shared" si="4"/>
        <v>0.3902361634152457</v>
      </c>
    </row>
    <row r="13" spans="1:18" ht="15.75">
      <c r="A13">
        <v>40</v>
      </c>
      <c r="B13">
        <v>2</v>
      </c>
      <c r="C13" s="4">
        <v>6</v>
      </c>
      <c r="D13" s="5">
        <v>2</v>
      </c>
      <c r="E13" s="6">
        <v>74</v>
      </c>
      <c r="F13" s="5">
        <v>23</v>
      </c>
      <c r="G13">
        <f t="shared" si="0"/>
        <v>68</v>
      </c>
      <c r="H13">
        <f t="shared" si="0"/>
        <v>21</v>
      </c>
      <c r="I13" s="4">
        <f t="shared" si="1"/>
        <v>0.35890080342515934</v>
      </c>
      <c r="J13" s="4">
        <f t="shared" si="1"/>
        <v>0.34890671933845774</v>
      </c>
      <c r="L13">
        <v>40</v>
      </c>
      <c r="M13">
        <v>2</v>
      </c>
      <c r="N13" s="6">
        <v>0.007</v>
      </c>
      <c r="O13">
        <v>9.42643391521197E-05</v>
      </c>
      <c r="P13">
        <f t="shared" si="2"/>
        <v>0.0005655860349127182</v>
      </c>
      <c r="Q13">
        <f t="shared" si="3"/>
        <v>0.006434413965087282</v>
      </c>
      <c r="R13">
        <f t="shared" si="4"/>
        <v>0.35940042921546944</v>
      </c>
    </row>
    <row r="14" spans="1:18" ht="15.75">
      <c r="A14">
        <v>40</v>
      </c>
      <c r="B14">
        <v>3</v>
      </c>
      <c r="C14" s="4">
        <v>6</v>
      </c>
      <c r="D14" s="5">
        <v>2</v>
      </c>
      <c r="E14" s="6">
        <v>68</v>
      </c>
      <c r="F14" s="5">
        <v>22</v>
      </c>
      <c r="G14">
        <f t="shared" si="0"/>
        <v>62</v>
      </c>
      <c r="H14">
        <f t="shared" si="0"/>
        <v>20</v>
      </c>
      <c r="I14" s="4">
        <f t="shared" si="1"/>
        <v>0.3468211765640074</v>
      </c>
      <c r="J14" s="4">
        <f t="shared" si="1"/>
        <v>0.34255646754262437</v>
      </c>
      <c r="L14" s="1">
        <v>40</v>
      </c>
      <c r="M14" s="1">
        <v>3</v>
      </c>
      <c r="N14" s="1">
        <v>0.0076</v>
      </c>
      <c r="O14">
        <v>7.511961722488037E-05</v>
      </c>
      <c r="P14">
        <f t="shared" si="2"/>
        <v>0.00045071770334928225</v>
      </c>
      <c r="Q14">
        <f t="shared" si="3"/>
        <v>0.007149282296650718</v>
      </c>
      <c r="R14">
        <f t="shared" si="4"/>
        <v>0.40358033109639696</v>
      </c>
    </row>
    <row r="15" spans="1:18" ht="15.75">
      <c r="A15">
        <v>80</v>
      </c>
      <c r="B15">
        <v>1</v>
      </c>
      <c r="C15" s="4">
        <v>6</v>
      </c>
      <c r="D15" s="5">
        <v>2</v>
      </c>
      <c r="E15" s="6">
        <v>51</v>
      </c>
      <c r="F15" s="5">
        <v>18</v>
      </c>
      <c r="G15">
        <f t="shared" si="0"/>
        <v>45</v>
      </c>
      <c r="H15">
        <f t="shared" si="0"/>
        <v>16</v>
      </c>
      <c r="I15" s="4">
        <f t="shared" si="1"/>
        <v>0.3057237376423244</v>
      </c>
      <c r="J15" s="4">
        <f t="shared" si="1"/>
        <v>0.3138892253337456</v>
      </c>
      <c r="L15">
        <v>80</v>
      </c>
      <c r="M15">
        <v>1</v>
      </c>
      <c r="N15" s="6">
        <v>0.0053</v>
      </c>
      <c r="O15">
        <v>7.79467680608365E-05</v>
      </c>
      <c r="P15">
        <f t="shared" si="2"/>
        <v>0.000467680608365019</v>
      </c>
      <c r="Q15">
        <f t="shared" si="3"/>
        <v>0.004832319391634981</v>
      </c>
      <c r="R15">
        <f t="shared" si="4"/>
        <v>0.34681092819477477</v>
      </c>
    </row>
    <row r="16" spans="1:18" ht="15.75">
      <c r="A16">
        <v>80</v>
      </c>
      <c r="B16">
        <v>2</v>
      </c>
      <c r="C16" s="4">
        <v>6</v>
      </c>
      <c r="D16" s="5">
        <v>2</v>
      </c>
      <c r="E16" s="6">
        <v>65</v>
      </c>
      <c r="F16" s="5">
        <v>20</v>
      </c>
      <c r="G16">
        <f t="shared" si="0"/>
        <v>59</v>
      </c>
      <c r="H16">
        <f t="shared" si="0"/>
        <v>18</v>
      </c>
      <c r="I16" s="4">
        <f t="shared" si="1"/>
        <v>0.3403754000953688</v>
      </c>
      <c r="J16" s="4">
        <f t="shared" si="1"/>
        <v>0.3289407275705779</v>
      </c>
      <c r="L16" s="7">
        <v>80</v>
      </c>
      <c r="M16">
        <v>2</v>
      </c>
      <c r="N16" s="6">
        <v>0.0064</v>
      </c>
      <c r="O16">
        <v>9.571428571428571E-05</v>
      </c>
      <c r="P16">
        <f t="shared" si="2"/>
        <v>0.0005742857142857142</v>
      </c>
      <c r="Q16">
        <f t="shared" si="3"/>
        <v>0.0058257142857142865</v>
      </c>
      <c r="R16">
        <f t="shared" si="4"/>
        <v>0.34441803382714425</v>
      </c>
    </row>
    <row r="17" spans="1:18" ht="15.75">
      <c r="A17">
        <v>80</v>
      </c>
      <c r="B17">
        <v>3</v>
      </c>
      <c r="C17" s="4">
        <v>6</v>
      </c>
      <c r="D17" s="5">
        <v>2</v>
      </c>
      <c r="E17" s="6">
        <v>69</v>
      </c>
      <c r="F17" s="5">
        <v>22</v>
      </c>
      <c r="G17">
        <f t="shared" si="0"/>
        <v>63</v>
      </c>
      <c r="H17">
        <f t="shared" si="0"/>
        <v>20</v>
      </c>
      <c r="I17" s="4">
        <f t="shared" si="1"/>
        <v>0.3489067193384578</v>
      </c>
      <c r="J17" s="4">
        <f t="shared" si="1"/>
        <v>0.34255646754262437</v>
      </c>
      <c r="L17" s="8">
        <v>80</v>
      </c>
      <c r="M17" s="1">
        <v>3</v>
      </c>
      <c r="N17" s="1">
        <v>0.0068</v>
      </c>
      <c r="O17">
        <v>7.680608365019011E-05</v>
      </c>
      <c r="P17">
        <f t="shared" si="2"/>
        <v>0.00046083650190114066</v>
      </c>
      <c r="Q17">
        <f t="shared" si="3"/>
        <v>0.006339163498098859</v>
      </c>
      <c r="R17">
        <f t="shared" si="4"/>
        <v>0.3845192243892303</v>
      </c>
    </row>
    <row r="18" spans="1:18" ht="15.75">
      <c r="A18">
        <v>160</v>
      </c>
      <c r="B18">
        <v>1</v>
      </c>
      <c r="C18" s="4">
        <v>6</v>
      </c>
      <c r="D18" s="5">
        <v>2</v>
      </c>
      <c r="E18" s="6">
        <v>55</v>
      </c>
      <c r="F18" s="5">
        <v>18</v>
      </c>
      <c r="G18">
        <f t="shared" si="0"/>
        <v>49</v>
      </c>
      <c r="H18">
        <f t="shared" si="0"/>
        <v>16</v>
      </c>
      <c r="I18" s="4">
        <f t="shared" si="1"/>
        <v>0.31651053085777375</v>
      </c>
      <c r="J18" s="4">
        <f t="shared" si="1"/>
        <v>0.3138892253337456</v>
      </c>
      <c r="L18">
        <v>160</v>
      </c>
      <c r="M18">
        <v>1</v>
      </c>
      <c r="N18" s="6">
        <v>0.0047</v>
      </c>
      <c r="O18">
        <v>7.131147540983606E-05</v>
      </c>
      <c r="P18">
        <f t="shared" si="2"/>
        <v>0.00042786885245901633</v>
      </c>
      <c r="Q18">
        <f t="shared" si="3"/>
        <v>0.004272131147540984</v>
      </c>
      <c r="R18">
        <f t="shared" si="4"/>
        <v>0.3423572940800966</v>
      </c>
    </row>
    <row r="19" spans="1:18" ht="15.75">
      <c r="A19">
        <v>160</v>
      </c>
      <c r="B19">
        <v>2</v>
      </c>
      <c r="C19" s="4">
        <v>6</v>
      </c>
      <c r="D19" s="5">
        <v>2</v>
      </c>
      <c r="E19" s="6">
        <v>60</v>
      </c>
      <c r="F19" s="5">
        <v>21</v>
      </c>
      <c r="G19">
        <f t="shared" si="0"/>
        <v>54</v>
      </c>
      <c r="H19">
        <f t="shared" si="0"/>
        <v>19</v>
      </c>
      <c r="I19" s="4">
        <f t="shared" si="1"/>
        <v>0.3289407275705779</v>
      </c>
      <c r="J19" s="4">
        <f t="shared" si="1"/>
        <v>0.33591075102335394</v>
      </c>
      <c r="L19">
        <v>160</v>
      </c>
      <c r="M19">
        <v>2</v>
      </c>
      <c r="N19" s="6">
        <v>0.0044</v>
      </c>
      <c r="O19">
        <v>6.818181818181818E-05</v>
      </c>
      <c r="P19">
        <f t="shared" si="2"/>
        <v>0.0004090909090909091</v>
      </c>
      <c r="Q19">
        <f t="shared" si="3"/>
        <v>0.003990909090909091</v>
      </c>
      <c r="R19">
        <f t="shared" si="4"/>
        <v>0.3393460595637589</v>
      </c>
    </row>
    <row r="20" spans="1:18" ht="15.75">
      <c r="A20">
        <v>160</v>
      </c>
      <c r="B20">
        <v>3</v>
      </c>
      <c r="C20" s="4">
        <v>5</v>
      </c>
      <c r="D20" s="5">
        <v>2</v>
      </c>
      <c r="E20" s="6">
        <v>51</v>
      </c>
      <c r="F20" s="5">
        <v>17</v>
      </c>
      <c r="G20">
        <f t="shared" si="0"/>
        <v>46</v>
      </c>
      <c r="H20">
        <f t="shared" si="0"/>
        <v>15</v>
      </c>
      <c r="I20" s="4">
        <f t="shared" si="1"/>
        <v>0.3317696743271751</v>
      </c>
      <c r="J20" s="4">
        <f t="shared" si="1"/>
        <v>0.3057237376423244</v>
      </c>
      <c r="L20" s="1">
        <v>160</v>
      </c>
      <c r="M20" s="1">
        <v>3</v>
      </c>
      <c r="N20" s="1">
        <v>0.0057</v>
      </c>
      <c r="O20">
        <v>6.526315789473684E-05</v>
      </c>
      <c r="P20">
        <f t="shared" si="2"/>
        <v>0.0003263157894736842</v>
      </c>
      <c r="Q20">
        <f t="shared" si="3"/>
        <v>0.005373684210526316</v>
      </c>
      <c r="R20">
        <f t="shared" si="4"/>
        <v>0.40862226599369983</v>
      </c>
    </row>
    <row r="21" spans="1:18" ht="15.75">
      <c r="A21">
        <v>320</v>
      </c>
      <c r="B21">
        <v>1</v>
      </c>
      <c r="C21" s="4">
        <v>4</v>
      </c>
      <c r="D21" s="5">
        <v>2</v>
      </c>
      <c r="E21" s="6">
        <v>37</v>
      </c>
      <c r="F21" s="5">
        <v>13</v>
      </c>
      <c r="G21">
        <f t="shared" si="0"/>
        <v>33</v>
      </c>
      <c r="H21">
        <f t="shared" si="0"/>
        <v>11</v>
      </c>
      <c r="I21" s="4">
        <f t="shared" si="1"/>
        <v>0.3178033645034763</v>
      </c>
      <c r="J21" s="4">
        <f t="shared" si="1"/>
        <v>0.26740031098594164</v>
      </c>
      <c r="L21">
        <v>320</v>
      </c>
      <c r="M21">
        <v>1</v>
      </c>
      <c r="N21" s="6">
        <v>0.0039</v>
      </c>
      <c r="O21">
        <v>4.210526315789473E-05</v>
      </c>
      <c r="P21">
        <f t="shared" si="2"/>
        <v>0.00016842105263157892</v>
      </c>
      <c r="Q21">
        <f t="shared" si="3"/>
        <v>0.003731578947368421</v>
      </c>
      <c r="R21">
        <f t="shared" si="4"/>
        <v>0.4488949603566229</v>
      </c>
    </row>
    <row r="22" spans="1:18" ht="15.75">
      <c r="A22">
        <v>320</v>
      </c>
      <c r="B22">
        <v>2</v>
      </c>
      <c r="C22" s="4">
        <v>5</v>
      </c>
      <c r="D22" s="5">
        <v>2</v>
      </c>
      <c r="E22" s="6">
        <v>50</v>
      </c>
      <c r="F22" s="5">
        <v>17</v>
      </c>
      <c r="G22">
        <f t="shared" si="0"/>
        <v>45</v>
      </c>
      <c r="H22">
        <f t="shared" si="0"/>
        <v>15</v>
      </c>
      <c r="I22" s="4">
        <f t="shared" si="1"/>
        <v>0.32894072757057796</v>
      </c>
      <c r="J22" s="4">
        <f t="shared" si="1"/>
        <v>0.3057237376423244</v>
      </c>
      <c r="L22">
        <v>320</v>
      </c>
      <c r="M22">
        <v>2</v>
      </c>
      <c r="N22" s="6">
        <v>0.0052</v>
      </c>
      <c r="O22">
        <v>6.326530612244898E-05</v>
      </c>
      <c r="P22">
        <f t="shared" si="2"/>
        <v>0.00031632653061224486</v>
      </c>
      <c r="Q22">
        <f t="shared" si="3"/>
        <v>0.004883673469387755</v>
      </c>
      <c r="R22">
        <f t="shared" si="4"/>
        <v>0.39994841425325806</v>
      </c>
    </row>
    <row r="23" spans="1:18" ht="15.75">
      <c r="A23">
        <v>320</v>
      </c>
      <c r="B23">
        <v>3</v>
      </c>
      <c r="C23" s="4">
        <v>6</v>
      </c>
      <c r="D23" s="5">
        <v>2</v>
      </c>
      <c r="E23" s="6">
        <v>50</v>
      </c>
      <c r="F23" s="5">
        <v>16</v>
      </c>
      <c r="G23">
        <f t="shared" si="0"/>
        <v>44</v>
      </c>
      <c r="H23">
        <f>F23-D23</f>
        <v>14</v>
      </c>
      <c r="I23" s="4">
        <f t="shared" si="1"/>
        <v>0.3028947908857273</v>
      </c>
      <c r="J23" s="4">
        <f t="shared" si="1"/>
        <v>0.29706307738283366</v>
      </c>
      <c r="L23">
        <v>320</v>
      </c>
      <c r="M23">
        <v>3</v>
      </c>
      <c r="N23" s="6">
        <v>0.0048</v>
      </c>
      <c r="O23">
        <v>4.385964912280702E-05</v>
      </c>
      <c r="P23">
        <f t="shared" si="2"/>
        <v>0.0002631578947368421</v>
      </c>
      <c r="Q23">
        <f t="shared" si="3"/>
        <v>0.004536842105263158</v>
      </c>
      <c r="R23">
        <f t="shared" si="4"/>
        <v>0.4148024263780265</v>
      </c>
    </row>
    <row r="24" spans="2:9" ht="15.75">
      <c r="B24">
        <v>7</v>
      </c>
      <c r="H24" s="10"/>
      <c r="I24" s="10"/>
    </row>
    <row r="25" spans="3:9" ht="15.75">
      <c r="C25" t="s">
        <v>5</v>
      </c>
      <c r="E25" t="s">
        <v>6</v>
      </c>
      <c r="G25" t="s">
        <v>42</v>
      </c>
      <c r="H25" s="10"/>
      <c r="I25" s="10" t="s">
        <v>43</v>
      </c>
    </row>
    <row r="26" spans="2:10" ht="15.75">
      <c r="B26" t="s">
        <v>10</v>
      </c>
      <c r="C26" t="s">
        <v>11</v>
      </c>
      <c r="D26" t="s">
        <v>12</v>
      </c>
      <c r="E26" t="s">
        <v>11</v>
      </c>
      <c r="F26" t="s">
        <v>12</v>
      </c>
      <c r="G26" t="s">
        <v>11</v>
      </c>
      <c r="H26" t="s">
        <v>12</v>
      </c>
      <c r="I26" t="s">
        <v>11</v>
      </c>
      <c r="J26" t="s">
        <v>12</v>
      </c>
    </row>
    <row r="27" spans="2:10" ht="15.75">
      <c r="B27">
        <v>0</v>
      </c>
      <c r="C27">
        <f>AVERAGE(G3:G5)</f>
        <v>71.33333333333333</v>
      </c>
      <c r="D27">
        <f>STDEVA(G3:G5)</f>
        <v>5.507570547286102</v>
      </c>
      <c r="E27">
        <f>AVERAGE(H3:H5)</f>
        <v>23.666666666666668</v>
      </c>
      <c r="F27">
        <f>STDEVA(H3:H5)</f>
        <v>2.5166114784235836</v>
      </c>
      <c r="G27">
        <f>AVERAGE(I3:I5)</f>
        <v>0.3649539876658177</v>
      </c>
      <c r="H27">
        <f>STDEVA(I3:I5)</f>
        <v>0.010160539646171654</v>
      </c>
      <c r="I27">
        <f>AVERAGE(J3:J5)</f>
        <v>0.36411208202123807</v>
      </c>
      <c r="J27">
        <f>STDEVA(J3:J5)</f>
        <v>0.014192344969014723</v>
      </c>
    </row>
    <row r="28" spans="2:10" ht="15.75">
      <c r="B28">
        <v>10</v>
      </c>
      <c r="C28">
        <f>AVERAGE(G6:G8)</f>
        <v>63</v>
      </c>
      <c r="D28">
        <f>STDEVA(G6:G8)</f>
        <v>5</v>
      </c>
      <c r="E28">
        <f>AVERAGE(H6:H8)</f>
        <v>19.666666666666668</v>
      </c>
      <c r="F28">
        <f>STDEVA(H6:H8)</f>
        <v>2.8867513459481353</v>
      </c>
      <c r="G28">
        <f>AVERAGE(I6:I8)</f>
        <v>0.34865601302271126</v>
      </c>
      <c r="H28">
        <f>STDEVA(I6:I8)</f>
        <v>0.010372416194129536</v>
      </c>
      <c r="I28">
        <f>AVERAGE(J6:J8)</f>
        <v>0.3395666109664927</v>
      </c>
      <c r="J28">
        <f>STDEVA(J6:J8)</f>
        <v>0.018404569917026863</v>
      </c>
    </row>
    <row r="29" spans="2:10" ht="15.75">
      <c r="B29">
        <v>20</v>
      </c>
      <c r="C29">
        <f>AVERAGE(G9:G11)</f>
        <v>57</v>
      </c>
      <c r="D29">
        <f>STDEVA(G9:G11)</f>
        <v>8.54400374531753</v>
      </c>
      <c r="E29">
        <f>AVERAGE(H9:H11)</f>
        <v>18</v>
      </c>
      <c r="F29">
        <f>STDEVA(H9:H11)</f>
        <v>2.6457513110645907</v>
      </c>
      <c r="G29">
        <f>AVERAGE(I9:I11)</f>
        <v>0.33501279044195703</v>
      </c>
      <c r="H29">
        <f>STDEVA(I9:I11)</f>
        <v>0.01973884466695279</v>
      </c>
      <c r="I29">
        <f>AVERAGE(J9:J11)</f>
        <v>0.3280636520694342</v>
      </c>
      <c r="J29">
        <f>STDEVA(J9:J11)</f>
        <v>0.01963021190592624</v>
      </c>
    </row>
    <row r="30" spans="2:16" ht="15.75">
      <c r="B30">
        <v>40</v>
      </c>
      <c r="C30">
        <f>AVERAGE(G12:G14)</f>
        <v>63.666666666666664</v>
      </c>
      <c r="D30">
        <f>STDEVA(G12:G14)</f>
        <v>3.785938897200183</v>
      </c>
      <c r="E30">
        <f>AVERAGE(H12:H14)</f>
        <v>20.666666666666668</v>
      </c>
      <c r="F30">
        <f>STDEVA(H12:H14)</f>
        <v>0.5773502691896258</v>
      </c>
      <c r="G30">
        <f>AVERAGE(I12:I14)</f>
        <v>0.3501422385755752</v>
      </c>
      <c r="H30">
        <f>STDEVA(I12:I14)</f>
        <v>0.007658601315595671</v>
      </c>
      <c r="I30">
        <f>AVERAGE(J12:J14)</f>
        <v>0.34678996873984663</v>
      </c>
      <c r="J30">
        <f>STDEVA(J12:J14)</f>
        <v>0.003666319583746302</v>
      </c>
      <c r="L30" t="s">
        <v>10</v>
      </c>
      <c r="M30" t="s">
        <v>52</v>
      </c>
      <c r="N30" t="s">
        <v>53</v>
      </c>
      <c r="O30" t="s">
        <v>54</v>
      </c>
      <c r="P30" t="s">
        <v>55</v>
      </c>
    </row>
    <row r="31" spans="2:16" ht="15.75">
      <c r="B31">
        <v>80</v>
      </c>
      <c r="C31">
        <f>AVERAGE(G15:G17)</f>
        <v>55.666666666666664</v>
      </c>
      <c r="D31">
        <f>STDEVA(G15:G17)</f>
        <v>9.451631252505202</v>
      </c>
      <c r="E31">
        <f>AVERAGE(H15:H17)</f>
        <v>18</v>
      </c>
      <c r="F31">
        <f>STDEVA(H15:H17)</f>
        <v>2</v>
      </c>
      <c r="G31">
        <f>AVERAGE(I15:I17)</f>
        <v>0.3316686190253837</v>
      </c>
      <c r="H31">
        <f>STDEVA(I15:I17)</f>
        <v>0.022870253704159828</v>
      </c>
      <c r="I31">
        <f>AVERAGE(J15:J17)</f>
        <v>0.3284621401489826</v>
      </c>
      <c r="J31">
        <f>STDEVA(J15:J17)</f>
        <v>0.01433961221252905</v>
      </c>
      <c r="L31">
        <v>0</v>
      </c>
      <c r="M31">
        <f>AVERAGE(Q3:Q5)</f>
        <v>0.007916100434137057</v>
      </c>
      <c r="N31">
        <f>STDEVA(Q3:Q5)</f>
        <v>0.0009285334658688386</v>
      </c>
      <c r="O31">
        <f>AVERAGE(R3:R5)</f>
        <v>0.383092297125273</v>
      </c>
      <c r="P31">
        <f>STDEVA(R3:R5)</f>
        <v>0.03171942479644687</v>
      </c>
    </row>
    <row r="32" spans="2:16" ht="15.75">
      <c r="B32">
        <v>160</v>
      </c>
      <c r="C32">
        <f>AVERAGE(G18:G20)</f>
        <v>49.666666666666664</v>
      </c>
      <c r="D32">
        <f>STDEVA(G18:G20)</f>
        <v>4.041451884327381</v>
      </c>
      <c r="E32">
        <f>AVERAGE(H18:H20)</f>
        <v>16.666666666666668</v>
      </c>
      <c r="F32">
        <f>STDEVA(H18:H20)</f>
        <v>2.081665999466128</v>
      </c>
      <c r="G32">
        <f>AVERAGE(I18:I20)</f>
        <v>0.3257403109185089</v>
      </c>
      <c r="H32">
        <f>STDEVA(I18:I20)</f>
        <v>0.00811741122003029</v>
      </c>
      <c r="I32">
        <f>AVERAGE(J18:J20)</f>
        <v>0.31850790466647466</v>
      </c>
      <c r="J32">
        <f>STDEVA(J18:J20)</f>
        <v>0.015614515468004374</v>
      </c>
      <c r="L32">
        <v>10</v>
      </c>
      <c r="M32">
        <f>AVERAGE(Q6:Q8)</f>
        <v>0.006793802170300182</v>
      </c>
      <c r="N32">
        <f>STDEVA(Q6:Q8)</f>
        <v>0.0006903566774768941</v>
      </c>
      <c r="O32">
        <f>AVERAGE(R6:R8)</f>
        <v>0.3748092247019319</v>
      </c>
      <c r="P32">
        <f>STDEVA(R6:R8)</f>
        <v>0.03174440228432349</v>
      </c>
    </row>
    <row r="33" spans="2:16" ht="15.75">
      <c r="B33">
        <v>320</v>
      </c>
      <c r="C33">
        <f>AVERAGE(G21:G23)</f>
        <v>40.666666666666664</v>
      </c>
      <c r="D33">
        <f>STDEVA(G21:G23)</f>
        <v>6.658328118479404</v>
      </c>
      <c r="E33">
        <f>AVERAGE(H21:H23)</f>
        <v>13.333333333333334</v>
      </c>
      <c r="F33">
        <f>STDEVA(H21:H23)</f>
        <v>2.081665999466128</v>
      </c>
      <c r="G33">
        <f>AVERAGE(I21:I23)</f>
        <v>0.31654629431992715</v>
      </c>
      <c r="H33">
        <f>STDEVA(I21:I23)</f>
        <v>0.013068392155601568</v>
      </c>
      <c r="I33">
        <f>AVERAGE(J21:J23)</f>
        <v>0.2900623753370332</v>
      </c>
      <c r="J33">
        <f>STDEVA(J21:J23)</f>
        <v>0.02009797575683539</v>
      </c>
      <c r="L33">
        <v>20</v>
      </c>
      <c r="M33">
        <f>AVERAGE(Q9:Q11)</f>
        <v>0.005971117216117216</v>
      </c>
      <c r="N33">
        <f>STDEVA(Q9:Q11)</f>
        <v>0.0006070690779430945</v>
      </c>
      <c r="O33">
        <f>AVERAGE(R9:R11)</f>
        <v>0.3507294220749142</v>
      </c>
      <c r="P33">
        <f>STDEVA(R9:R11)</f>
        <v>0.011609160407981628</v>
      </c>
    </row>
    <row r="34" spans="8:16" ht="15.75">
      <c r="H34" s="10"/>
      <c r="I34" s="10"/>
      <c r="L34">
        <v>40</v>
      </c>
      <c r="M34">
        <f>AVERAGE(Q12:Q14)</f>
        <v>0.0066469792136827814</v>
      </c>
      <c r="N34">
        <f>STDEVA(Q12:Q14)</f>
        <v>0.0004367152302910843</v>
      </c>
      <c r="O34">
        <f>AVERAGE(R12:R14)</f>
        <v>0.3844056412423707</v>
      </c>
      <c r="P34">
        <f>STDEVA(R12:R14)</f>
        <v>0.022659703752661596</v>
      </c>
    </row>
    <row r="35" spans="8:16" ht="15.75">
      <c r="H35" s="10"/>
      <c r="I35" s="10"/>
      <c r="L35">
        <v>80</v>
      </c>
      <c r="M35">
        <f>AVERAGE(Q15:Q17)</f>
        <v>0.005665732391816042</v>
      </c>
      <c r="N35">
        <f>STDEVA(Q15:Q17)</f>
        <v>0.0007660551188248025</v>
      </c>
      <c r="O35">
        <f>AVERAGE(R15:R17)</f>
        <v>0.35858272880371644</v>
      </c>
      <c r="P35">
        <f>STDEVA(R15:R17)</f>
        <v>0.022493506580937853</v>
      </c>
    </row>
    <row r="36" spans="8:16" ht="15.75">
      <c r="H36" s="10"/>
      <c r="I36" s="10"/>
      <c r="L36">
        <v>160</v>
      </c>
      <c r="M36">
        <f>AVERAGE(Q18:Q20)</f>
        <v>0.004545574816325463</v>
      </c>
      <c r="N36">
        <f>STDEVA(Q18:Q20)</f>
        <v>0.0007308182659573069</v>
      </c>
      <c r="O36">
        <f>AVERAGE(R18:R20)</f>
        <v>0.3634418732125184</v>
      </c>
      <c r="P36">
        <f>STDEVA(R18:R20)</f>
        <v>0.03915632518794973</v>
      </c>
    </row>
    <row r="37" spans="8:16" ht="15.75">
      <c r="H37" s="10"/>
      <c r="I37" s="10"/>
      <c r="L37">
        <v>320</v>
      </c>
      <c r="M37">
        <f>AVERAGE(Q21:Q23)</f>
        <v>0.004384031507339778</v>
      </c>
      <c r="N37">
        <f>STDEVA(Q21:Q23)</f>
        <v>0.0005910530907160668</v>
      </c>
      <c r="O37">
        <f>AVERAGE(R21:R23)</f>
        <v>0.4212152669959692</v>
      </c>
      <c r="P37">
        <f>STDEVA(R21:R23)</f>
        <v>0.025095507316162318</v>
      </c>
    </row>
    <row r="38" spans="8:9" ht="15.75">
      <c r="H38" s="10"/>
      <c r="I38" s="10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 topLeftCell="F1">
      <selection activeCell="R28" sqref="R28"/>
    </sheetView>
  </sheetViews>
  <sheetFormatPr defaultColWidth="11.00390625" defaultRowHeight="15.75"/>
  <sheetData>
    <row r="1" spans="3:21" ht="15.75">
      <c r="C1" t="s">
        <v>21</v>
      </c>
      <c r="E1" t="s">
        <v>22</v>
      </c>
      <c r="G1" s="4" t="s">
        <v>29</v>
      </c>
      <c r="H1" s="5"/>
      <c r="I1" t="s">
        <v>23</v>
      </c>
      <c r="N1" t="s">
        <v>19</v>
      </c>
      <c r="O1" t="s">
        <v>15</v>
      </c>
      <c r="P1" t="s">
        <v>58</v>
      </c>
      <c r="Q1" s="5" t="s">
        <v>56</v>
      </c>
      <c r="R1" s="6" t="s">
        <v>59</v>
      </c>
      <c r="S1" s="6" t="s">
        <v>51</v>
      </c>
      <c r="T1" s="6" t="s">
        <v>57</v>
      </c>
      <c r="U1" s="6" t="s">
        <v>54</v>
      </c>
    </row>
    <row r="2" spans="2:21" ht="15.75">
      <c r="B2" t="s">
        <v>15</v>
      </c>
      <c r="C2" t="s">
        <v>5</v>
      </c>
      <c r="D2" t="s">
        <v>6</v>
      </c>
      <c r="E2" t="s">
        <v>5</v>
      </c>
      <c r="F2" t="s">
        <v>6</v>
      </c>
      <c r="G2" s="4" t="s">
        <v>30</v>
      </c>
      <c r="H2" s="5" t="s">
        <v>31</v>
      </c>
      <c r="I2" t="s">
        <v>5</v>
      </c>
      <c r="J2" t="s">
        <v>6</v>
      </c>
      <c r="N2">
        <v>0</v>
      </c>
      <c r="O2">
        <v>1</v>
      </c>
      <c r="P2">
        <v>0.0123</v>
      </c>
      <c r="Q2">
        <v>0.0071</v>
      </c>
      <c r="R2" s="6">
        <v>63</v>
      </c>
      <c r="S2">
        <f>(Q2/R2)*C3</f>
        <v>0.0006761904761904762</v>
      </c>
      <c r="T2">
        <f>P2-S2</f>
        <v>0.011623809523809524</v>
      </c>
      <c r="U2">
        <f>(LN(P2)-LN(S2))/7</f>
        <v>0.41441139078493994</v>
      </c>
    </row>
    <row r="3" spans="1:21" ht="15.75">
      <c r="A3" t="s">
        <v>7</v>
      </c>
      <c r="B3">
        <v>1</v>
      </c>
      <c r="C3">
        <v>6</v>
      </c>
      <c r="D3">
        <v>2</v>
      </c>
      <c r="E3">
        <v>116</v>
      </c>
      <c r="F3">
        <v>39</v>
      </c>
      <c r="G3" s="4">
        <f>E3-C3</f>
        <v>110</v>
      </c>
      <c r="H3" s="5">
        <f>F3-D3</f>
        <v>37</v>
      </c>
      <c r="I3">
        <f aca="true" t="shared" si="0" ref="I3:I23">(LN(E3)-LN(C3))/$B$25</f>
        <v>0.4231186745540442</v>
      </c>
      <c r="J3">
        <f aca="true" t="shared" si="1" ref="J3:J23">(LN(F3)-LN(D3))/$B$25</f>
        <v>0.4243449236528144</v>
      </c>
      <c r="N3">
        <v>0</v>
      </c>
      <c r="O3">
        <v>2</v>
      </c>
      <c r="P3">
        <v>0.0109</v>
      </c>
      <c r="Q3">
        <v>0.0075</v>
      </c>
      <c r="R3" s="6">
        <v>56</v>
      </c>
      <c r="S3">
        <f aca="true" t="shared" si="2" ref="S3:S22">(Q3/R3)*C4</f>
        <v>0.0008035714285714287</v>
      </c>
      <c r="T3">
        <f aca="true" t="shared" si="3" ref="T3:T22">P3-S3</f>
        <v>0.010096428571428572</v>
      </c>
      <c r="U3">
        <f aca="true" t="shared" si="4" ref="U3:U22">(LN(P3)-LN(S3))/7</f>
        <v>0.3724931414571325</v>
      </c>
    </row>
    <row r="4" spans="1:21" ht="15.75">
      <c r="A4" t="s">
        <v>7</v>
      </c>
      <c r="B4">
        <v>2</v>
      </c>
      <c r="C4">
        <v>6</v>
      </c>
      <c r="D4">
        <v>2</v>
      </c>
      <c r="E4">
        <v>99</v>
      </c>
      <c r="F4">
        <v>35</v>
      </c>
      <c r="G4" s="4">
        <f aca="true" t="shared" si="5" ref="G4:H23">E4-C4</f>
        <v>93</v>
      </c>
      <c r="H4" s="5">
        <f t="shared" si="5"/>
        <v>33</v>
      </c>
      <c r="I4">
        <f t="shared" si="0"/>
        <v>0.4004800544152193</v>
      </c>
      <c r="J4">
        <f t="shared" si="1"/>
        <v>0.4088858401327812</v>
      </c>
      <c r="N4">
        <v>0</v>
      </c>
      <c r="O4">
        <v>3</v>
      </c>
      <c r="P4">
        <v>0.0116</v>
      </c>
      <c r="Q4">
        <v>0.0085</v>
      </c>
      <c r="R4" s="6">
        <v>88</v>
      </c>
      <c r="S4">
        <f t="shared" si="2"/>
        <v>0.0005795454545454545</v>
      </c>
      <c r="T4">
        <f t="shared" si="3"/>
        <v>0.011020454545454545</v>
      </c>
      <c r="U4">
        <f t="shared" si="4"/>
        <v>0.4280737542665999</v>
      </c>
    </row>
    <row r="5" spans="1:21" ht="15.75">
      <c r="A5" t="s">
        <v>7</v>
      </c>
      <c r="B5">
        <v>3</v>
      </c>
      <c r="C5">
        <v>6</v>
      </c>
      <c r="D5">
        <v>2</v>
      </c>
      <c r="E5">
        <v>100</v>
      </c>
      <c r="F5">
        <v>32</v>
      </c>
      <c r="G5" s="4">
        <f t="shared" si="5"/>
        <v>94</v>
      </c>
      <c r="H5" s="5">
        <f t="shared" si="5"/>
        <v>30</v>
      </c>
      <c r="I5">
        <f t="shared" si="0"/>
        <v>0.40191581668000526</v>
      </c>
      <c r="J5">
        <f t="shared" si="1"/>
        <v>0.39608410317711157</v>
      </c>
      <c r="N5">
        <v>10</v>
      </c>
      <c r="O5">
        <v>1</v>
      </c>
      <c r="P5">
        <v>0.0089</v>
      </c>
      <c r="Q5">
        <v>0.0062</v>
      </c>
      <c r="R5" s="11">
        <v>51</v>
      </c>
      <c r="S5">
        <f t="shared" si="2"/>
        <v>0.0007294117647058823</v>
      </c>
      <c r="T5">
        <f t="shared" si="3"/>
        <v>0.008170588235294117</v>
      </c>
      <c r="U5">
        <f t="shared" si="4"/>
        <v>0.35736687831190267</v>
      </c>
    </row>
    <row r="6" spans="1:21" ht="15.75">
      <c r="A6">
        <v>10</v>
      </c>
      <c r="B6">
        <v>1</v>
      </c>
      <c r="C6">
        <v>6</v>
      </c>
      <c r="D6">
        <v>2</v>
      </c>
      <c r="E6">
        <v>84</v>
      </c>
      <c r="F6">
        <v>27</v>
      </c>
      <c r="G6" s="4">
        <f t="shared" si="5"/>
        <v>78</v>
      </c>
      <c r="H6" s="5">
        <f t="shared" si="5"/>
        <v>25</v>
      </c>
      <c r="I6">
        <f t="shared" si="0"/>
        <v>0.37700818994503693</v>
      </c>
      <c r="J6">
        <f t="shared" si="1"/>
        <v>0.37181281220634055</v>
      </c>
      <c r="N6">
        <v>10</v>
      </c>
      <c r="O6">
        <v>2</v>
      </c>
      <c r="P6">
        <v>0.0084</v>
      </c>
      <c r="Q6">
        <v>0.0095</v>
      </c>
      <c r="R6" s="6">
        <v>92</v>
      </c>
      <c r="S6">
        <f t="shared" si="2"/>
        <v>0.0006195652173913043</v>
      </c>
      <c r="T6">
        <f t="shared" si="3"/>
        <v>0.007780434782608695</v>
      </c>
      <c r="U6">
        <f t="shared" si="4"/>
        <v>0.37242414500910825</v>
      </c>
    </row>
    <row r="7" spans="1:21" ht="15.75">
      <c r="A7">
        <v>10</v>
      </c>
      <c r="B7">
        <v>2</v>
      </c>
      <c r="C7">
        <v>6</v>
      </c>
      <c r="D7">
        <v>2</v>
      </c>
      <c r="E7">
        <v>75</v>
      </c>
      <c r="F7">
        <v>25</v>
      </c>
      <c r="G7" s="4">
        <f t="shared" si="5"/>
        <v>69</v>
      </c>
      <c r="H7" s="5">
        <f t="shared" si="5"/>
        <v>23</v>
      </c>
      <c r="I7">
        <f t="shared" si="0"/>
        <v>0.36081837775832215</v>
      </c>
      <c r="J7">
        <f t="shared" si="1"/>
        <v>0.36081837775832215</v>
      </c>
      <c r="N7">
        <v>10</v>
      </c>
      <c r="O7">
        <v>3</v>
      </c>
      <c r="P7">
        <v>0.0114</v>
      </c>
      <c r="Q7">
        <v>0.0076</v>
      </c>
      <c r="R7" s="6">
        <v>58</v>
      </c>
      <c r="S7">
        <f t="shared" si="2"/>
        <v>0.0007862068965517242</v>
      </c>
      <c r="T7">
        <f t="shared" si="3"/>
        <v>0.010613793103448276</v>
      </c>
      <c r="U7">
        <f t="shared" si="4"/>
        <v>0.3820212356323613</v>
      </c>
    </row>
    <row r="8" spans="1:21" ht="15.75">
      <c r="A8">
        <v>10</v>
      </c>
      <c r="B8">
        <v>3</v>
      </c>
      <c r="C8">
        <v>6</v>
      </c>
      <c r="D8">
        <v>2</v>
      </c>
      <c r="E8">
        <v>97</v>
      </c>
      <c r="F8">
        <v>32</v>
      </c>
      <c r="G8" s="4">
        <f t="shared" si="5"/>
        <v>91</v>
      </c>
      <c r="H8" s="5">
        <f t="shared" si="5"/>
        <v>30</v>
      </c>
      <c r="I8">
        <f t="shared" si="0"/>
        <v>0.39756450132504684</v>
      </c>
      <c r="J8">
        <f t="shared" si="1"/>
        <v>0.39608410317711157</v>
      </c>
      <c r="N8">
        <v>20</v>
      </c>
      <c r="O8">
        <v>1</v>
      </c>
      <c r="P8">
        <v>0.0095</v>
      </c>
      <c r="Q8">
        <v>0.0071</v>
      </c>
      <c r="R8" s="11">
        <v>58</v>
      </c>
      <c r="S8">
        <f t="shared" si="2"/>
        <v>0.0007344827586206898</v>
      </c>
      <c r="T8">
        <f t="shared" si="3"/>
        <v>0.00876551724137931</v>
      </c>
      <c r="U8">
        <f t="shared" si="4"/>
        <v>0.36569722226822715</v>
      </c>
    </row>
    <row r="9" spans="1:21" ht="15.75">
      <c r="A9">
        <v>20</v>
      </c>
      <c r="B9">
        <v>1</v>
      </c>
      <c r="C9">
        <v>6</v>
      </c>
      <c r="D9">
        <v>2</v>
      </c>
      <c r="E9">
        <v>86</v>
      </c>
      <c r="F9">
        <v>28</v>
      </c>
      <c r="G9" s="4">
        <f t="shared" si="5"/>
        <v>80</v>
      </c>
      <c r="H9" s="5">
        <f t="shared" si="5"/>
        <v>26</v>
      </c>
      <c r="I9">
        <f t="shared" si="0"/>
        <v>0.3803696895750646</v>
      </c>
      <c r="J9">
        <f t="shared" si="1"/>
        <v>0.37700818994503693</v>
      </c>
      <c r="N9">
        <v>20</v>
      </c>
      <c r="O9">
        <v>2</v>
      </c>
      <c r="P9">
        <v>0.0104</v>
      </c>
      <c r="Q9">
        <v>0.0055</v>
      </c>
      <c r="R9" s="6">
        <v>57</v>
      </c>
      <c r="S9">
        <f t="shared" si="2"/>
        <v>0.0005789473684210526</v>
      </c>
      <c r="T9">
        <f t="shared" si="3"/>
        <v>0.009821052631578947</v>
      </c>
      <c r="U9">
        <f t="shared" si="4"/>
        <v>0.412621358930771</v>
      </c>
    </row>
    <row r="10" spans="1:21" ht="15.75">
      <c r="A10">
        <v>20</v>
      </c>
      <c r="B10">
        <v>2</v>
      </c>
      <c r="C10">
        <v>6</v>
      </c>
      <c r="D10">
        <v>2</v>
      </c>
      <c r="E10">
        <v>85</v>
      </c>
      <c r="F10">
        <v>26</v>
      </c>
      <c r="G10" s="4">
        <f t="shared" si="5"/>
        <v>79</v>
      </c>
      <c r="H10" s="5">
        <f t="shared" si="5"/>
        <v>24</v>
      </c>
      <c r="I10">
        <f t="shared" si="0"/>
        <v>0.37869882675175165</v>
      </c>
      <c r="J10">
        <f t="shared" si="1"/>
        <v>0.36642133678021954</v>
      </c>
      <c r="N10">
        <v>20</v>
      </c>
      <c r="O10">
        <v>3</v>
      </c>
      <c r="P10">
        <v>0.0104</v>
      </c>
      <c r="Q10">
        <v>0.0076</v>
      </c>
      <c r="R10" s="6">
        <v>63</v>
      </c>
      <c r="S10">
        <f t="shared" si="2"/>
        <v>0.0007238095238095238</v>
      </c>
      <c r="T10">
        <f t="shared" si="3"/>
        <v>0.009676190476190475</v>
      </c>
      <c r="U10">
        <f t="shared" si="4"/>
        <v>0.38071897371693136</v>
      </c>
    </row>
    <row r="11" spans="1:21" ht="15.75">
      <c r="A11">
        <v>20</v>
      </c>
      <c r="B11">
        <v>3</v>
      </c>
      <c r="C11">
        <v>6</v>
      </c>
      <c r="D11">
        <v>2</v>
      </c>
      <c r="E11">
        <v>97</v>
      </c>
      <c r="F11">
        <v>31</v>
      </c>
      <c r="G11" s="4">
        <f t="shared" si="5"/>
        <v>91</v>
      </c>
      <c r="H11" s="5">
        <f t="shared" si="5"/>
        <v>29</v>
      </c>
      <c r="I11">
        <f t="shared" si="0"/>
        <v>0.39756450132504684</v>
      </c>
      <c r="J11">
        <f t="shared" si="1"/>
        <v>0.3915485748464573</v>
      </c>
      <c r="N11">
        <v>40</v>
      </c>
      <c r="O11">
        <v>1</v>
      </c>
      <c r="P11">
        <v>0.0101</v>
      </c>
      <c r="Q11">
        <v>0.0036</v>
      </c>
      <c r="R11" s="11">
        <v>53</v>
      </c>
      <c r="S11">
        <f t="shared" si="2"/>
        <v>0.0004075471698113207</v>
      </c>
      <c r="T11">
        <f t="shared" si="3"/>
        <v>0.009692452830188679</v>
      </c>
      <c r="U11">
        <f t="shared" si="4"/>
        <v>0.4585905746727453</v>
      </c>
    </row>
    <row r="12" spans="1:21" ht="15.75">
      <c r="A12">
        <v>40</v>
      </c>
      <c r="B12">
        <v>1</v>
      </c>
      <c r="C12">
        <v>6</v>
      </c>
      <c r="D12">
        <v>2</v>
      </c>
      <c r="E12">
        <v>92</v>
      </c>
      <c r="F12">
        <v>29</v>
      </c>
      <c r="G12" s="4">
        <f t="shared" si="5"/>
        <v>86</v>
      </c>
      <c r="H12" s="5">
        <f t="shared" si="5"/>
        <v>27</v>
      </c>
      <c r="I12">
        <f t="shared" si="0"/>
        <v>0.3900041582601408</v>
      </c>
      <c r="J12">
        <f t="shared" si="1"/>
        <v>0.38202123563236123</v>
      </c>
      <c r="N12">
        <v>40</v>
      </c>
      <c r="O12">
        <v>2</v>
      </c>
      <c r="P12">
        <v>0.012</v>
      </c>
      <c r="Q12">
        <v>0.004</v>
      </c>
      <c r="R12" s="6">
        <v>39</v>
      </c>
      <c r="S12">
        <f t="shared" si="2"/>
        <v>0.0006153846153846154</v>
      </c>
      <c r="T12">
        <f t="shared" si="3"/>
        <v>0.011384615384615385</v>
      </c>
      <c r="U12">
        <f t="shared" si="4"/>
        <v>0.4243449236528144</v>
      </c>
    </row>
    <row r="13" spans="1:21" ht="15.75">
      <c r="A13">
        <v>40</v>
      </c>
      <c r="B13">
        <v>2</v>
      </c>
      <c r="C13">
        <v>6</v>
      </c>
      <c r="D13">
        <v>2</v>
      </c>
      <c r="E13">
        <v>99</v>
      </c>
      <c r="F13">
        <v>33</v>
      </c>
      <c r="G13" s="4">
        <f t="shared" si="5"/>
        <v>93</v>
      </c>
      <c r="H13" s="5">
        <f t="shared" si="5"/>
        <v>31</v>
      </c>
      <c r="I13">
        <f t="shared" si="0"/>
        <v>0.4004800544152193</v>
      </c>
      <c r="J13">
        <f t="shared" si="1"/>
        <v>0.4004800544152193</v>
      </c>
      <c r="N13">
        <v>40</v>
      </c>
      <c r="O13">
        <v>3</v>
      </c>
      <c r="P13">
        <v>0.0097</v>
      </c>
      <c r="Q13">
        <v>0.0065</v>
      </c>
      <c r="R13" s="6">
        <v>40</v>
      </c>
      <c r="S13">
        <f t="shared" si="2"/>
        <v>0.000975</v>
      </c>
      <c r="T13">
        <f t="shared" si="3"/>
        <v>0.008725</v>
      </c>
      <c r="U13">
        <f t="shared" si="4"/>
        <v>0.32820624192766107</v>
      </c>
    </row>
    <row r="14" spans="1:21" ht="15.75">
      <c r="A14">
        <v>40</v>
      </c>
      <c r="B14">
        <v>3</v>
      </c>
      <c r="C14">
        <v>6</v>
      </c>
      <c r="D14">
        <v>2</v>
      </c>
      <c r="E14">
        <v>88</v>
      </c>
      <c r="F14">
        <v>28</v>
      </c>
      <c r="G14" s="4">
        <f t="shared" si="5"/>
        <v>82</v>
      </c>
      <c r="H14" s="5">
        <f t="shared" si="5"/>
        <v>26</v>
      </c>
      <c r="I14">
        <f t="shared" si="0"/>
        <v>0.3836539064643074</v>
      </c>
      <c r="J14">
        <f t="shared" si="1"/>
        <v>0.37700818994503693</v>
      </c>
      <c r="N14">
        <v>80</v>
      </c>
      <c r="O14">
        <v>1</v>
      </c>
      <c r="P14">
        <v>0.0068</v>
      </c>
      <c r="Q14">
        <v>0.0046</v>
      </c>
      <c r="R14" s="11">
        <v>50</v>
      </c>
      <c r="S14">
        <f t="shared" si="2"/>
        <v>0.000552</v>
      </c>
      <c r="T14">
        <f t="shared" si="3"/>
        <v>0.006248</v>
      </c>
      <c r="U14">
        <f t="shared" si="4"/>
        <v>0.3587328349838718</v>
      </c>
    </row>
    <row r="15" spans="1:21" ht="15.75">
      <c r="A15">
        <v>80</v>
      </c>
      <c r="B15">
        <v>1</v>
      </c>
      <c r="C15">
        <v>6</v>
      </c>
      <c r="D15">
        <v>2</v>
      </c>
      <c r="E15">
        <v>64</v>
      </c>
      <c r="F15">
        <v>21</v>
      </c>
      <c r="G15" s="4">
        <f t="shared" si="5"/>
        <v>58</v>
      </c>
      <c r="H15" s="5">
        <f t="shared" si="5"/>
        <v>19</v>
      </c>
      <c r="I15">
        <f t="shared" si="0"/>
        <v>0.33816051630451666</v>
      </c>
      <c r="J15">
        <f t="shared" si="1"/>
        <v>0.33591075102335394</v>
      </c>
      <c r="N15">
        <v>80</v>
      </c>
      <c r="O15">
        <v>2</v>
      </c>
      <c r="P15">
        <v>0.0092</v>
      </c>
      <c r="Q15">
        <v>0.0037</v>
      </c>
      <c r="R15" s="6">
        <v>37</v>
      </c>
      <c r="S15">
        <f t="shared" si="2"/>
        <v>0.0006000000000000001</v>
      </c>
      <c r="T15">
        <f t="shared" si="3"/>
        <v>0.0086</v>
      </c>
      <c r="U15">
        <f t="shared" si="4"/>
        <v>0.39000415826014073</v>
      </c>
    </row>
    <row r="16" spans="1:21" ht="15.75">
      <c r="A16">
        <v>80</v>
      </c>
      <c r="B16">
        <v>2</v>
      </c>
      <c r="C16">
        <v>6</v>
      </c>
      <c r="D16">
        <v>2</v>
      </c>
      <c r="E16">
        <v>84</v>
      </c>
      <c r="F16">
        <v>26</v>
      </c>
      <c r="G16" s="4">
        <f t="shared" si="5"/>
        <v>78</v>
      </c>
      <c r="H16" s="5">
        <f t="shared" si="5"/>
        <v>24</v>
      </c>
      <c r="I16">
        <f t="shared" si="0"/>
        <v>0.37700818994503693</v>
      </c>
      <c r="J16">
        <f t="shared" si="1"/>
        <v>0.36642133678021954</v>
      </c>
      <c r="N16">
        <v>80</v>
      </c>
      <c r="O16">
        <v>3</v>
      </c>
      <c r="P16">
        <v>0.0078</v>
      </c>
      <c r="Q16">
        <v>0.0019</v>
      </c>
      <c r="R16" s="6">
        <v>33</v>
      </c>
      <c r="S16">
        <f t="shared" si="2"/>
        <v>0.00034545454545454544</v>
      </c>
      <c r="T16">
        <f t="shared" si="3"/>
        <v>0.007454545454545454</v>
      </c>
      <c r="U16">
        <f t="shared" si="4"/>
        <v>0.44528827710879665</v>
      </c>
    </row>
    <row r="17" spans="1:21" ht="15.75">
      <c r="A17">
        <v>80</v>
      </c>
      <c r="B17">
        <v>3</v>
      </c>
      <c r="C17">
        <v>6</v>
      </c>
      <c r="D17">
        <v>2</v>
      </c>
      <c r="E17">
        <v>66</v>
      </c>
      <c r="F17">
        <v>22</v>
      </c>
      <c r="G17" s="4">
        <f t="shared" si="5"/>
        <v>60</v>
      </c>
      <c r="H17" s="5">
        <f t="shared" si="5"/>
        <v>20</v>
      </c>
      <c r="I17">
        <f t="shared" si="0"/>
        <v>0.3425564675426243</v>
      </c>
      <c r="J17">
        <f t="shared" si="1"/>
        <v>0.34255646754262437</v>
      </c>
      <c r="N17">
        <v>160</v>
      </c>
      <c r="O17">
        <v>1</v>
      </c>
      <c r="P17">
        <v>0.0026</v>
      </c>
      <c r="Q17">
        <v>0.0014</v>
      </c>
      <c r="R17" s="11">
        <v>20</v>
      </c>
      <c r="S17">
        <f t="shared" si="2"/>
        <v>0.00034999999999999994</v>
      </c>
      <c r="T17">
        <f t="shared" si="3"/>
        <v>0.00225</v>
      </c>
      <c r="U17">
        <f t="shared" si="4"/>
        <v>0.2864762242180162</v>
      </c>
    </row>
    <row r="18" spans="1:21" ht="15.75">
      <c r="A18">
        <v>160</v>
      </c>
      <c r="B18">
        <v>1</v>
      </c>
      <c r="C18">
        <v>5</v>
      </c>
      <c r="D18">
        <v>2</v>
      </c>
      <c r="E18">
        <v>33</v>
      </c>
      <c r="F18">
        <v>12</v>
      </c>
      <c r="G18" s="4">
        <f t="shared" si="5"/>
        <v>28</v>
      </c>
      <c r="H18" s="5">
        <f t="shared" si="5"/>
        <v>10</v>
      </c>
      <c r="I18">
        <f t="shared" si="0"/>
        <v>0.2695813784331971</v>
      </c>
      <c r="J18">
        <f t="shared" si="1"/>
        <v>0.2559656384611507</v>
      </c>
      <c r="N18">
        <v>160</v>
      </c>
      <c r="O18">
        <v>2</v>
      </c>
      <c r="P18">
        <v>0.0062</v>
      </c>
      <c r="Q18">
        <v>0.0009</v>
      </c>
      <c r="R18" s="6">
        <v>13</v>
      </c>
      <c r="S18">
        <f t="shared" si="2"/>
        <v>0.0004153846153846153</v>
      </c>
      <c r="T18">
        <f t="shared" si="3"/>
        <v>0.005784615384615385</v>
      </c>
      <c r="U18">
        <f t="shared" si="4"/>
        <v>0.3861570994203363</v>
      </c>
    </row>
    <row r="19" spans="1:21" ht="15.75">
      <c r="A19">
        <v>160</v>
      </c>
      <c r="B19">
        <v>2</v>
      </c>
      <c r="C19">
        <v>6</v>
      </c>
      <c r="D19">
        <v>2</v>
      </c>
      <c r="E19">
        <v>63</v>
      </c>
      <c r="F19">
        <v>19</v>
      </c>
      <c r="G19" s="4">
        <f t="shared" si="5"/>
        <v>57</v>
      </c>
      <c r="H19" s="5">
        <f t="shared" si="5"/>
        <v>17</v>
      </c>
      <c r="I19">
        <f t="shared" si="0"/>
        <v>0.33591075102335394</v>
      </c>
      <c r="J19">
        <f t="shared" si="1"/>
        <v>0.3216131140866421</v>
      </c>
      <c r="N19">
        <v>160</v>
      </c>
      <c r="O19">
        <v>3</v>
      </c>
      <c r="P19">
        <v>0.0046</v>
      </c>
      <c r="Q19">
        <v>0.0009</v>
      </c>
      <c r="R19" s="6">
        <v>15</v>
      </c>
      <c r="S19">
        <f t="shared" si="2"/>
        <v>0.00024</v>
      </c>
      <c r="T19">
        <f t="shared" si="3"/>
        <v>0.00436</v>
      </c>
      <c r="U19">
        <f t="shared" si="4"/>
        <v>0.4218818084478851</v>
      </c>
    </row>
    <row r="20" spans="1:21" ht="15.75">
      <c r="A20">
        <v>160</v>
      </c>
      <c r="B20">
        <v>3</v>
      </c>
      <c r="C20">
        <v>4</v>
      </c>
      <c r="D20">
        <v>2</v>
      </c>
      <c r="E20">
        <v>50</v>
      </c>
      <c r="F20">
        <v>17</v>
      </c>
      <c r="G20" s="4">
        <f t="shared" si="5"/>
        <v>46</v>
      </c>
      <c r="H20" s="5">
        <f t="shared" si="5"/>
        <v>15</v>
      </c>
      <c r="I20">
        <f t="shared" si="0"/>
        <v>0.3608183777583222</v>
      </c>
      <c r="J20">
        <f t="shared" si="1"/>
        <v>0.3057237376423244</v>
      </c>
      <c r="N20">
        <v>320</v>
      </c>
      <c r="O20">
        <v>1</v>
      </c>
      <c r="P20">
        <v>0.0036</v>
      </c>
      <c r="Q20">
        <v>0.0005</v>
      </c>
      <c r="R20" s="11">
        <v>6</v>
      </c>
      <c r="S20">
        <f t="shared" si="2"/>
        <v>0.0003333333333333333</v>
      </c>
      <c r="T20">
        <f t="shared" si="3"/>
        <v>0.0032666666666666664</v>
      </c>
      <c r="U20">
        <f t="shared" si="4"/>
        <v>0.33993516201859614</v>
      </c>
    </row>
    <row r="21" spans="1:21" ht="15.75">
      <c r="A21">
        <v>320</v>
      </c>
      <c r="B21">
        <v>1</v>
      </c>
      <c r="C21">
        <v>4</v>
      </c>
      <c r="D21">
        <v>2</v>
      </c>
      <c r="E21">
        <v>37</v>
      </c>
      <c r="F21">
        <v>11</v>
      </c>
      <c r="G21" s="4">
        <f t="shared" si="5"/>
        <v>33</v>
      </c>
      <c r="H21" s="5">
        <f t="shared" si="5"/>
        <v>9</v>
      </c>
      <c r="I21">
        <f t="shared" si="0"/>
        <v>0.3178033645034763</v>
      </c>
      <c r="J21">
        <f t="shared" si="1"/>
        <v>0.24353544174834646</v>
      </c>
      <c r="N21">
        <v>320</v>
      </c>
      <c r="O21">
        <v>2</v>
      </c>
      <c r="P21">
        <v>0.0029</v>
      </c>
      <c r="Q21">
        <v>0.0005</v>
      </c>
      <c r="R21" s="6">
        <v>6</v>
      </c>
      <c r="S21">
        <f t="shared" si="2"/>
        <v>0.00041666666666666664</v>
      </c>
      <c r="T21">
        <f t="shared" si="3"/>
        <v>0.002483333333333333</v>
      </c>
      <c r="U21">
        <f t="shared" si="4"/>
        <v>0.27716849633518975</v>
      </c>
    </row>
    <row r="22" spans="1:21" ht="15.75">
      <c r="A22">
        <v>320</v>
      </c>
      <c r="B22">
        <v>2</v>
      </c>
      <c r="C22">
        <v>5</v>
      </c>
      <c r="D22">
        <v>2</v>
      </c>
      <c r="E22">
        <v>31</v>
      </c>
      <c r="F22">
        <v>11</v>
      </c>
      <c r="G22" s="4">
        <f t="shared" si="5"/>
        <v>26</v>
      </c>
      <c r="H22" s="5">
        <f t="shared" si="5"/>
        <v>9</v>
      </c>
      <c r="I22">
        <f t="shared" si="0"/>
        <v>0.2606498988644351</v>
      </c>
      <c r="J22">
        <f t="shared" si="1"/>
        <v>0.24353544174834646</v>
      </c>
      <c r="N22">
        <v>320</v>
      </c>
      <c r="O22">
        <v>3</v>
      </c>
      <c r="P22">
        <v>0.0042</v>
      </c>
      <c r="Q22">
        <v>0.0005</v>
      </c>
      <c r="R22" s="6">
        <v>6</v>
      </c>
      <c r="S22">
        <f t="shared" si="2"/>
        <v>0.0005</v>
      </c>
      <c r="T22">
        <f t="shared" si="3"/>
        <v>0.0036999999999999997</v>
      </c>
      <c r="U22">
        <f t="shared" si="4"/>
        <v>0.30403310083560964</v>
      </c>
    </row>
    <row r="23" spans="1:10" ht="15.75">
      <c r="A23">
        <v>320</v>
      </c>
      <c r="B23">
        <v>3</v>
      </c>
      <c r="C23">
        <v>6</v>
      </c>
      <c r="D23">
        <v>2</v>
      </c>
      <c r="E23">
        <v>46</v>
      </c>
      <c r="F23">
        <v>15</v>
      </c>
      <c r="G23" s="4">
        <f t="shared" si="5"/>
        <v>40</v>
      </c>
      <c r="H23" s="5">
        <f t="shared" si="5"/>
        <v>13</v>
      </c>
      <c r="I23">
        <f t="shared" si="0"/>
        <v>0.2909831324658629</v>
      </c>
      <c r="J23">
        <f t="shared" si="1"/>
        <v>0.28784328864889497</v>
      </c>
    </row>
    <row r="25" spans="1:15" ht="15.75">
      <c r="A25" t="s">
        <v>24</v>
      </c>
      <c r="B25">
        <v>7</v>
      </c>
      <c r="C25" t="s">
        <v>3</v>
      </c>
      <c r="D25" t="s">
        <v>32</v>
      </c>
      <c r="E25" t="s">
        <v>34</v>
      </c>
      <c r="F25" t="s">
        <v>33</v>
      </c>
      <c r="G25" t="s">
        <v>35</v>
      </c>
      <c r="H25" t="s">
        <v>25</v>
      </c>
      <c r="I25" t="s">
        <v>26</v>
      </c>
      <c r="J25" t="s">
        <v>27</v>
      </c>
      <c r="K25" t="s">
        <v>28</v>
      </c>
      <c r="L25" t="s">
        <v>50</v>
      </c>
      <c r="M25" t="s">
        <v>53</v>
      </c>
      <c r="N25" t="s">
        <v>54</v>
      </c>
      <c r="O25" t="s">
        <v>60</v>
      </c>
    </row>
    <row r="26" spans="3:15" ht="15.75">
      <c r="C26">
        <v>0</v>
      </c>
      <c r="D26">
        <f>AVERAGE(G3:G5)</f>
        <v>99</v>
      </c>
      <c r="E26">
        <f>STDEVA(G3:G5)</f>
        <v>9.539392014169456</v>
      </c>
      <c r="F26">
        <f>AVERAGE(H3:H5)</f>
        <v>33.333333333333336</v>
      </c>
      <c r="G26">
        <f>STDEVA(H3:H5)</f>
        <v>3.511884584284246</v>
      </c>
      <c r="H26">
        <f>AVERAGE(I3:I5)</f>
        <v>0.4085048485497562</v>
      </c>
      <c r="I26">
        <f>STDEVA(I3:I5)</f>
        <v>0.012676288344107214</v>
      </c>
      <c r="J26">
        <f>AVERAGE(J3:J5)</f>
        <v>0.4097716223209024</v>
      </c>
      <c r="K26">
        <f>STDEVA(J3:J5)</f>
        <v>0.014151217299355229</v>
      </c>
      <c r="L26">
        <f>AVERAGE(T2:T4)</f>
        <v>0.010913564213564214</v>
      </c>
      <c r="M26">
        <f>STDEVA(T2:T4)</f>
        <v>0.0007692803784789748</v>
      </c>
      <c r="N26">
        <f>AVERAGE(U2:U4)</f>
        <v>0.40499276216955743</v>
      </c>
      <c r="O26">
        <f>STDEVA(U2:U4)</f>
        <v>0.028962632024987958</v>
      </c>
    </row>
    <row r="27" spans="3:15" ht="15.75">
      <c r="C27">
        <v>10</v>
      </c>
      <c r="D27">
        <f>AVERAGE(G6:G8)</f>
        <v>79.33333333333333</v>
      </c>
      <c r="E27">
        <f>STDEVA(G6:G8)</f>
        <v>11.060440015358067</v>
      </c>
      <c r="F27">
        <f>AVERAGE(H6:H8)</f>
        <v>26</v>
      </c>
      <c r="G27">
        <f>STDEVA(H6:H8)</f>
        <v>3.605551275463989</v>
      </c>
      <c r="H27">
        <f>AVERAGE(I6:I7)</f>
        <v>0.36891328385167954</v>
      </c>
      <c r="I27">
        <f>STDEVA(I6:I8)</f>
        <v>0.018416249859720908</v>
      </c>
      <c r="J27">
        <f>AVERAGE(J6:J7)</f>
        <v>0.36631559498233135</v>
      </c>
      <c r="K27">
        <f>STDEVA(J6:J8)</f>
        <v>0.018044595421404595</v>
      </c>
      <c r="L27">
        <f>AVERAGE(T5:T7)</f>
        <v>0.00885493870711703</v>
      </c>
      <c r="M27">
        <f>STDEVA(T5:T7)</f>
        <v>0.0015356534504180636</v>
      </c>
      <c r="N27">
        <f>AVERAGE(U5:U7)</f>
        <v>0.3706040863177908</v>
      </c>
      <c r="O27">
        <f>STDEVA(U5:U7)</f>
        <v>0.01242754175012473</v>
      </c>
    </row>
    <row r="28" spans="3:15" ht="15.75">
      <c r="C28">
        <v>20</v>
      </c>
      <c r="D28">
        <f>AVERAGE(G9:G11)</f>
        <v>83.33333333333333</v>
      </c>
      <c r="E28">
        <f>STDEVA(G9:G11)</f>
        <v>6.6583281184793925</v>
      </c>
      <c r="F28">
        <f>AVERAGE(H9:H11)</f>
        <v>26.333333333333332</v>
      </c>
      <c r="G28">
        <f>STDEVA(H9:H11)</f>
        <v>2.5166114784235836</v>
      </c>
      <c r="H28">
        <f>AVERAGE(I9:I11)</f>
        <v>0.3855443392172877</v>
      </c>
      <c r="I28">
        <f>STDEVA(I9:I11)</f>
        <v>0.010443235536278437</v>
      </c>
      <c r="J28">
        <f>AVERAGE(J9:J11)</f>
        <v>0.3783260338572379</v>
      </c>
      <c r="K28">
        <f>STDEVA(J9:J11)</f>
        <v>0.012615350080042985</v>
      </c>
      <c r="L28">
        <f>AVERAGE(T8:T10)</f>
        <v>0.009420920116382911</v>
      </c>
      <c r="M28">
        <f>STDEVA(T8:T10)</f>
        <v>0.0005721983549768281</v>
      </c>
      <c r="N28">
        <f>AVERAGE(U8:U10)</f>
        <v>0.38634585163864316</v>
      </c>
      <c r="O28">
        <f>STDEVA(U8:U10)</f>
        <v>0.02396278295066454</v>
      </c>
    </row>
    <row r="29" spans="3:15" ht="15.75">
      <c r="C29">
        <v>40</v>
      </c>
      <c r="D29">
        <f>AVERAGE(G12:G14)</f>
        <v>87</v>
      </c>
      <c r="E29">
        <f>STDEVA(G12:G14)</f>
        <v>5.5677643628300215</v>
      </c>
      <c r="F29">
        <f>AVERAGE(H12:H14)</f>
        <v>28</v>
      </c>
      <c r="G29">
        <f>STDEVA(H12:H14)</f>
        <v>2.6457513110645907</v>
      </c>
      <c r="H29">
        <f>AVERAGE(I12:I14)</f>
        <v>0.39137937304655585</v>
      </c>
      <c r="I29">
        <f>STDEVA(I12:I14)</f>
        <v>0.008496953895254157</v>
      </c>
      <c r="J29">
        <f>AVERAGE(J12:J14)</f>
        <v>0.3865031599975392</v>
      </c>
      <c r="K29">
        <f>STDEVA(J12:J14)</f>
        <v>0.01236114233952646</v>
      </c>
      <c r="L29">
        <f>AVERAGE(T11:T13)</f>
        <v>0.009934022738268022</v>
      </c>
      <c r="M29">
        <f>STDEVA(T11:T13)</f>
        <v>0.0013461632567737865</v>
      </c>
      <c r="N29">
        <f>AVERAGE(U11:U13)</f>
        <v>0.40371391341774027</v>
      </c>
      <c r="O29">
        <f>STDEVA(U11:U13)</f>
        <v>0.06759620916763749</v>
      </c>
    </row>
    <row r="30" spans="3:15" ht="15.75">
      <c r="C30">
        <v>80</v>
      </c>
      <c r="D30">
        <f>AVERAGE(G15:G17)</f>
        <v>65.33333333333333</v>
      </c>
      <c r="E30">
        <f>STDEVA(G15:G17)</f>
        <v>11.01514109457219</v>
      </c>
      <c r="F30">
        <f>AVERAGE(H15:H17)</f>
        <v>21</v>
      </c>
      <c r="G30">
        <f>STDEVA(H15:H17)</f>
        <v>2.6457513110645907</v>
      </c>
      <c r="H30">
        <f>AVERAGE(I15:I17)</f>
        <v>0.3525750579307259</v>
      </c>
      <c r="I30">
        <f>STDEVA(I15:I17)</f>
        <v>0.021273564624752373</v>
      </c>
      <c r="J30">
        <f>AVERAGE(J15:J17)</f>
        <v>0.3482961851153992</v>
      </c>
      <c r="K30">
        <f>STDEVA(J15:J17)</f>
        <v>0.016044694735898795</v>
      </c>
      <c r="L30">
        <f>AVERAGE(T14:T16)</f>
        <v>0.007434181818181818</v>
      </c>
      <c r="M30">
        <f>STDEVA(T14:T16)</f>
        <v>0.0011761322239716343</v>
      </c>
      <c r="N30">
        <f>AVERAGE(U14:U16)</f>
        <v>0.3980084234509364</v>
      </c>
      <c r="O30">
        <f>STDEVA(U14:U16)</f>
        <v>0.0438293547328014</v>
      </c>
    </row>
    <row r="31" spans="3:15" ht="15.75">
      <c r="C31">
        <v>160</v>
      </c>
      <c r="D31">
        <f>AVERAGE(G18:G20)</f>
        <v>43.666666666666664</v>
      </c>
      <c r="E31">
        <f>STDEVA(G18:G20)</f>
        <v>14.640127503998505</v>
      </c>
      <c r="F31">
        <f>AVERAGE(H18:H20)</f>
        <v>14</v>
      </c>
      <c r="G31">
        <f>STDEVA(H18:H20)</f>
        <v>3.605551275463989</v>
      </c>
      <c r="H31">
        <f>AVERAGE(I18:I20)</f>
        <v>0.3221035024049577</v>
      </c>
      <c r="I31">
        <f>STDEVA(I18:I20)</f>
        <v>0.04715959708554441</v>
      </c>
      <c r="J31">
        <f>AVERAGE(J18:J20)</f>
        <v>0.29443416339670575</v>
      </c>
      <c r="K31">
        <f>STDEVA(J18:J20)</f>
        <v>0.03424892157404921</v>
      </c>
      <c r="L31">
        <f>AVERAGE(T17:T19)</f>
        <v>0.004131538461538462</v>
      </c>
      <c r="M31">
        <f>STDEVA(T17:T19)</f>
        <v>0.0017783482463249714</v>
      </c>
      <c r="N31">
        <f>AVERAGE(U17:U19)</f>
        <v>0.3648383773620792</v>
      </c>
      <c r="O31">
        <f>STDEVA(U17:U19)</f>
        <v>0.07017502399576311</v>
      </c>
    </row>
    <row r="32" spans="3:15" ht="15.75">
      <c r="C32">
        <v>320</v>
      </c>
      <c r="D32">
        <f>AVERAGE(G21:G23)</f>
        <v>33</v>
      </c>
      <c r="E32">
        <f>STDEVA(G21:G23)</f>
        <v>7</v>
      </c>
      <c r="F32">
        <f>AVERAGE(H21:H23)</f>
        <v>10.333333333333334</v>
      </c>
      <c r="G32">
        <f>STDEVA(H21:H23)</f>
        <v>2.309401076758505</v>
      </c>
      <c r="H32">
        <f>AVERAGE(I21:I23)</f>
        <v>0.28981213194459143</v>
      </c>
      <c r="I32">
        <f>STDEVA(I21:I23)</f>
        <v>0.028594721371327934</v>
      </c>
      <c r="J32">
        <f>AVERAGE(J21:J23)</f>
        <v>0.2583047240485293</v>
      </c>
      <c r="K32">
        <f>STDEVA(J21:J23)</f>
        <v>0.025581147335244407</v>
      </c>
      <c r="L32">
        <f>AVERAGE(T20:T22)</f>
        <v>0.00315</v>
      </c>
      <c r="M32">
        <f>STDEVA(T20:T22)</f>
        <v>0.0006166666666666666</v>
      </c>
      <c r="N32">
        <f>AVERAGE(U20:U22)</f>
        <v>0.3070455863964652</v>
      </c>
      <c r="O32">
        <f>STDEVA(U20:U22)</f>
        <v>0.031491584307460595</v>
      </c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 topLeftCell="A1">
      <selection activeCell="H26" sqref="H26"/>
    </sheetView>
  </sheetViews>
  <sheetFormatPr defaultColWidth="11.00390625" defaultRowHeight="15.75"/>
  <sheetData>
    <row r="1" spans="1:14" ht="15.75">
      <c r="A1" t="s">
        <v>37</v>
      </c>
      <c r="C1" t="s">
        <v>1</v>
      </c>
      <c r="E1" t="s">
        <v>36</v>
      </c>
      <c r="G1" t="s">
        <v>9</v>
      </c>
      <c r="I1" t="s">
        <v>23</v>
      </c>
      <c r="N1" t="s">
        <v>20</v>
      </c>
    </row>
    <row r="2" spans="1:21" ht="15.75">
      <c r="A2" t="s">
        <v>3</v>
      </c>
      <c r="B2" t="s">
        <v>15</v>
      </c>
      <c r="C2" t="s">
        <v>32</v>
      </c>
      <c r="D2" t="s">
        <v>38</v>
      </c>
      <c r="E2" t="s">
        <v>5</v>
      </c>
      <c r="F2" t="s">
        <v>6</v>
      </c>
      <c r="G2" t="s">
        <v>5</v>
      </c>
      <c r="H2" t="s">
        <v>6</v>
      </c>
      <c r="I2" t="s">
        <v>39</v>
      </c>
      <c r="J2" t="s">
        <v>6</v>
      </c>
      <c r="N2" s="7" t="s">
        <v>14</v>
      </c>
      <c r="O2" s="7" t="s">
        <v>15</v>
      </c>
      <c r="P2" t="s">
        <v>16</v>
      </c>
      <c r="Q2" t="s">
        <v>62</v>
      </c>
      <c r="R2" t="s">
        <v>63</v>
      </c>
      <c r="S2" t="s">
        <v>64</v>
      </c>
      <c r="T2" t="s">
        <v>9</v>
      </c>
      <c r="U2" t="s">
        <v>54</v>
      </c>
    </row>
    <row r="3" spans="1:21" ht="15.75">
      <c r="A3">
        <v>0</v>
      </c>
      <c r="B3">
        <v>1</v>
      </c>
      <c r="C3">
        <v>6</v>
      </c>
      <c r="D3">
        <v>2</v>
      </c>
      <c r="E3">
        <v>94</v>
      </c>
      <c r="F3">
        <v>32</v>
      </c>
      <c r="G3">
        <f>E3-C3</f>
        <v>88</v>
      </c>
      <c r="H3">
        <f>F3-D3</f>
        <v>30</v>
      </c>
      <c r="I3">
        <f>(LN(E3)-LN(C3))/$B$25</f>
        <v>0.393076473291707</v>
      </c>
      <c r="J3">
        <f>(LN(F3)-LN(D3))/$B$25</f>
        <v>0.39608410317711157</v>
      </c>
      <c r="N3" s="7">
        <v>0</v>
      </c>
      <c r="O3" s="7">
        <v>1</v>
      </c>
      <c r="P3">
        <v>0.0105</v>
      </c>
      <c r="Q3">
        <v>97</v>
      </c>
      <c r="R3">
        <v>0.0098</v>
      </c>
      <c r="S3">
        <f>(R3/Q3)*C3</f>
        <v>0.0006061855670103093</v>
      </c>
      <c r="T3">
        <f>P3-S3</f>
        <v>0.009893814432989692</v>
      </c>
      <c r="U3">
        <f>(LN(P3)-LN(S3))/7</f>
        <v>0.4074206258231827</v>
      </c>
    </row>
    <row r="4" spans="1:21" ht="15.75">
      <c r="A4">
        <v>0</v>
      </c>
      <c r="B4">
        <v>2</v>
      </c>
      <c r="C4">
        <v>6</v>
      </c>
      <c r="D4">
        <v>2</v>
      </c>
      <c r="E4">
        <v>111</v>
      </c>
      <c r="F4">
        <v>37</v>
      </c>
      <c r="G4">
        <f aca="true" t="shared" si="0" ref="G4:H23">E4-C4</f>
        <v>105</v>
      </c>
      <c r="H4">
        <f t="shared" si="0"/>
        <v>35</v>
      </c>
      <c r="I4">
        <f aca="true" t="shared" si="1" ref="I4:J23">(LN(E4)-LN(C4))/$B$25</f>
        <v>0.41682439029775414</v>
      </c>
      <c r="J4">
        <f t="shared" si="1"/>
        <v>0.41682439029775414</v>
      </c>
      <c r="N4" s="7">
        <v>0</v>
      </c>
      <c r="O4" s="7">
        <v>2</v>
      </c>
      <c r="P4">
        <v>0.013</v>
      </c>
      <c r="Q4">
        <v>71</v>
      </c>
      <c r="R4">
        <v>0.009</v>
      </c>
      <c r="S4">
        <f aca="true" t="shared" si="2" ref="S4:S23">(R4/Q4)*C4</f>
        <v>0.00076056338028169</v>
      </c>
      <c r="T4">
        <f aca="true" t="shared" si="3" ref="T4:T23">P4-S4</f>
        <v>0.012239436619718309</v>
      </c>
      <c r="U4">
        <f aca="true" t="shared" si="4" ref="U4:U23">(LN(P4)-LN(S4))/7</f>
        <v>0.4055207411340826</v>
      </c>
    </row>
    <row r="5" spans="1:21" ht="15.75">
      <c r="A5">
        <v>0</v>
      </c>
      <c r="B5">
        <v>3</v>
      </c>
      <c r="C5">
        <v>6</v>
      </c>
      <c r="D5">
        <v>2</v>
      </c>
      <c r="E5">
        <v>83</v>
      </c>
      <c r="F5">
        <v>27</v>
      </c>
      <c r="G5">
        <f t="shared" si="0"/>
        <v>77</v>
      </c>
      <c r="H5">
        <f t="shared" si="0"/>
        <v>25</v>
      </c>
      <c r="I5">
        <f t="shared" si="1"/>
        <v>0.3752973055097919</v>
      </c>
      <c r="J5">
        <f t="shared" si="1"/>
        <v>0.37181281220634055</v>
      </c>
      <c r="N5" s="8">
        <v>0</v>
      </c>
      <c r="O5" s="8">
        <v>3</v>
      </c>
      <c r="P5">
        <v>0.0103</v>
      </c>
      <c r="Q5">
        <v>103</v>
      </c>
      <c r="R5">
        <v>0.0112</v>
      </c>
      <c r="S5">
        <f t="shared" si="2"/>
        <v>0.0006524271844660194</v>
      </c>
      <c r="T5">
        <f t="shared" si="3"/>
        <v>0.00964757281553398</v>
      </c>
      <c r="U5">
        <f t="shared" si="4"/>
        <v>0.39417137656230317</v>
      </c>
    </row>
    <row r="6" spans="1:21" ht="15.75">
      <c r="A6">
        <v>10</v>
      </c>
      <c r="B6">
        <v>1</v>
      </c>
      <c r="C6">
        <v>6</v>
      </c>
      <c r="D6">
        <v>2</v>
      </c>
      <c r="E6">
        <v>100</v>
      </c>
      <c r="F6">
        <v>31</v>
      </c>
      <c r="G6">
        <f t="shared" si="0"/>
        <v>94</v>
      </c>
      <c r="H6">
        <f t="shared" si="0"/>
        <v>29</v>
      </c>
      <c r="I6">
        <f t="shared" si="1"/>
        <v>0.40191581668000526</v>
      </c>
      <c r="J6">
        <f t="shared" si="1"/>
        <v>0.3915485748464573</v>
      </c>
      <c r="N6" s="7">
        <v>10</v>
      </c>
      <c r="O6" s="7">
        <v>1</v>
      </c>
      <c r="P6">
        <v>0.0108</v>
      </c>
      <c r="Q6">
        <v>82</v>
      </c>
      <c r="R6">
        <v>0.0084</v>
      </c>
      <c r="S6">
        <f t="shared" si="2"/>
        <v>0.0006146341463414633</v>
      </c>
      <c r="T6">
        <f t="shared" si="3"/>
        <v>0.010185365853658538</v>
      </c>
      <c r="U6">
        <f t="shared" si="4"/>
        <v>0.40946774375958633</v>
      </c>
    </row>
    <row r="7" spans="1:21" ht="15.75">
      <c r="A7">
        <v>10</v>
      </c>
      <c r="B7">
        <v>2</v>
      </c>
      <c r="C7">
        <v>6</v>
      </c>
      <c r="D7">
        <v>2</v>
      </c>
      <c r="E7">
        <v>122</v>
      </c>
      <c r="F7">
        <v>41</v>
      </c>
      <c r="G7">
        <f t="shared" si="0"/>
        <v>116</v>
      </c>
      <c r="H7">
        <f t="shared" si="0"/>
        <v>39</v>
      </c>
      <c r="I7">
        <f t="shared" si="1"/>
        <v>0.43032308221502885</v>
      </c>
      <c r="J7">
        <f t="shared" si="1"/>
        <v>0.43148926944919463</v>
      </c>
      <c r="N7" s="7">
        <v>10</v>
      </c>
      <c r="O7" s="7">
        <v>2</v>
      </c>
      <c r="P7">
        <v>0.0133</v>
      </c>
      <c r="Q7">
        <v>67</v>
      </c>
      <c r="R7">
        <v>0.008</v>
      </c>
      <c r="S7">
        <f t="shared" si="2"/>
        <v>0.0007164179104477612</v>
      </c>
      <c r="T7">
        <f t="shared" si="3"/>
        <v>0.012583582089552238</v>
      </c>
      <c r="U7">
        <f t="shared" si="4"/>
        <v>0.41732223481582614</v>
      </c>
    </row>
    <row r="8" spans="1:21" ht="15.75">
      <c r="A8">
        <v>10</v>
      </c>
      <c r="B8">
        <v>3</v>
      </c>
      <c r="C8">
        <v>6</v>
      </c>
      <c r="D8">
        <v>2</v>
      </c>
      <c r="E8">
        <v>79</v>
      </c>
      <c r="F8">
        <v>27</v>
      </c>
      <c r="G8">
        <f t="shared" si="0"/>
        <v>73</v>
      </c>
      <c r="H8">
        <f t="shared" si="0"/>
        <v>25</v>
      </c>
      <c r="I8">
        <f t="shared" si="1"/>
        <v>0.3682411976055667</v>
      </c>
      <c r="J8">
        <f t="shared" si="1"/>
        <v>0.37181281220634055</v>
      </c>
      <c r="N8" s="8">
        <v>10</v>
      </c>
      <c r="O8" s="8">
        <v>3</v>
      </c>
      <c r="P8">
        <v>0.0093</v>
      </c>
      <c r="Q8">
        <v>79</v>
      </c>
      <c r="R8">
        <v>0.0087</v>
      </c>
      <c r="S8">
        <f t="shared" si="2"/>
        <v>0.000660759493670886</v>
      </c>
      <c r="T8">
        <f t="shared" si="3"/>
        <v>0.008639240506329113</v>
      </c>
      <c r="U8">
        <f>(LN(P8)-LN(S8))/7</f>
        <v>0.37776853681966277</v>
      </c>
    </row>
    <row r="9" spans="1:21" ht="15.75">
      <c r="A9">
        <v>20</v>
      </c>
      <c r="B9">
        <v>1</v>
      </c>
      <c r="C9">
        <v>6</v>
      </c>
      <c r="D9">
        <v>2</v>
      </c>
      <c r="E9">
        <v>86</v>
      </c>
      <c r="F9">
        <v>28</v>
      </c>
      <c r="G9">
        <f t="shared" si="0"/>
        <v>80</v>
      </c>
      <c r="H9">
        <f t="shared" si="0"/>
        <v>26</v>
      </c>
      <c r="I9">
        <f t="shared" si="1"/>
        <v>0.3803696895750646</v>
      </c>
      <c r="J9">
        <f t="shared" si="1"/>
        <v>0.37700818994503693</v>
      </c>
      <c r="N9" s="7">
        <v>20</v>
      </c>
      <c r="O9" s="7">
        <v>1</v>
      </c>
      <c r="P9">
        <v>0.0105</v>
      </c>
      <c r="Q9">
        <v>62</v>
      </c>
      <c r="R9">
        <v>0.0065</v>
      </c>
      <c r="S9">
        <f t="shared" si="2"/>
        <v>0.000629032258064516</v>
      </c>
      <c r="T9">
        <f t="shared" si="3"/>
        <v>0.009870967741935485</v>
      </c>
      <c r="U9">
        <f t="shared" si="4"/>
        <v>0.40213542801127466</v>
      </c>
    </row>
    <row r="10" spans="1:21" ht="15.75">
      <c r="A10">
        <v>20</v>
      </c>
      <c r="B10">
        <v>2</v>
      </c>
      <c r="C10">
        <v>6</v>
      </c>
      <c r="D10">
        <v>2</v>
      </c>
      <c r="E10">
        <v>74</v>
      </c>
      <c r="F10">
        <v>24</v>
      </c>
      <c r="G10">
        <f t="shared" si="0"/>
        <v>68</v>
      </c>
      <c r="H10">
        <f t="shared" si="0"/>
        <v>22</v>
      </c>
      <c r="I10">
        <f t="shared" si="1"/>
        <v>0.35890080342515934</v>
      </c>
      <c r="J10">
        <f t="shared" si="1"/>
        <v>0.35498666425542863</v>
      </c>
      <c r="N10" s="7">
        <v>20</v>
      </c>
      <c r="O10" s="7">
        <v>2</v>
      </c>
      <c r="P10">
        <v>0.0088</v>
      </c>
      <c r="Q10">
        <v>86</v>
      </c>
      <c r="R10">
        <v>0.0102</v>
      </c>
      <c r="S10">
        <f t="shared" si="2"/>
        <v>0.0007116279069767443</v>
      </c>
      <c r="T10">
        <f t="shared" si="3"/>
        <v>0.008088372093023256</v>
      </c>
      <c r="U10">
        <f t="shared" si="4"/>
        <v>0.3592788326027697</v>
      </c>
    </row>
    <row r="11" spans="1:21" ht="15.75">
      <c r="A11">
        <v>20</v>
      </c>
      <c r="B11">
        <v>3</v>
      </c>
      <c r="C11">
        <v>6</v>
      </c>
      <c r="D11">
        <v>2</v>
      </c>
      <c r="E11">
        <v>91</v>
      </c>
      <c r="F11">
        <v>30</v>
      </c>
      <c r="G11">
        <f t="shared" si="0"/>
        <v>85</v>
      </c>
      <c r="H11">
        <f t="shared" si="0"/>
        <v>28</v>
      </c>
      <c r="I11">
        <f t="shared" si="1"/>
        <v>0.38844286246982784</v>
      </c>
      <c r="J11">
        <f t="shared" si="1"/>
        <v>0.3868643144431729</v>
      </c>
      <c r="N11" s="8">
        <v>20</v>
      </c>
      <c r="O11" s="8">
        <v>3</v>
      </c>
      <c r="P11">
        <v>0.0113</v>
      </c>
      <c r="Q11">
        <v>74</v>
      </c>
      <c r="R11">
        <v>0.0085</v>
      </c>
      <c r="S11">
        <f t="shared" si="2"/>
        <v>0.0006891891891891893</v>
      </c>
      <c r="T11">
        <f t="shared" si="3"/>
        <v>0.01061081081081081</v>
      </c>
      <c r="U11">
        <f t="shared" si="4"/>
        <v>0.3995774551711627</v>
      </c>
    </row>
    <row r="12" spans="1:21" ht="15.75">
      <c r="A12">
        <v>40</v>
      </c>
      <c r="B12">
        <v>1</v>
      </c>
      <c r="C12">
        <v>6</v>
      </c>
      <c r="D12">
        <v>2</v>
      </c>
      <c r="E12">
        <v>85</v>
      </c>
      <c r="F12">
        <v>26</v>
      </c>
      <c r="G12">
        <f t="shared" si="0"/>
        <v>79</v>
      </c>
      <c r="H12">
        <f t="shared" si="0"/>
        <v>24</v>
      </c>
      <c r="I12">
        <f t="shared" si="1"/>
        <v>0.37869882675175165</v>
      </c>
      <c r="J12">
        <f t="shared" si="1"/>
        <v>0.36642133678021954</v>
      </c>
      <c r="N12" s="7">
        <v>40</v>
      </c>
      <c r="O12" s="7">
        <v>1</v>
      </c>
      <c r="P12">
        <v>0.0112</v>
      </c>
      <c r="Q12">
        <v>60</v>
      </c>
      <c r="R12">
        <v>0.0062</v>
      </c>
      <c r="S12">
        <f t="shared" si="2"/>
        <v>0.00062</v>
      </c>
      <c r="T12">
        <f t="shared" si="3"/>
        <v>0.010579999999999999</v>
      </c>
      <c r="U12">
        <f t="shared" si="4"/>
        <v>0.41342136846343547</v>
      </c>
    </row>
    <row r="13" spans="1:21" ht="15.75">
      <c r="A13">
        <v>40</v>
      </c>
      <c r="B13">
        <v>2</v>
      </c>
      <c r="C13">
        <v>6</v>
      </c>
      <c r="D13">
        <v>2</v>
      </c>
      <c r="E13">
        <v>85</v>
      </c>
      <c r="F13">
        <v>27</v>
      </c>
      <c r="G13">
        <f t="shared" si="0"/>
        <v>79</v>
      </c>
      <c r="H13">
        <f t="shared" si="0"/>
        <v>25</v>
      </c>
      <c r="I13">
        <f t="shared" si="1"/>
        <v>0.37869882675175165</v>
      </c>
      <c r="J13">
        <f t="shared" si="1"/>
        <v>0.37181281220634055</v>
      </c>
      <c r="N13" s="7">
        <v>40</v>
      </c>
      <c r="O13" s="7">
        <v>2</v>
      </c>
      <c r="P13">
        <v>0.01</v>
      </c>
      <c r="Q13">
        <v>54</v>
      </c>
      <c r="R13">
        <v>0.0063</v>
      </c>
      <c r="S13">
        <f t="shared" si="2"/>
        <v>0.0007</v>
      </c>
      <c r="T13">
        <f t="shared" si="3"/>
        <v>0.009300000000000001</v>
      </c>
      <c r="U13">
        <f t="shared" si="4"/>
        <v>0.3798942909903969</v>
      </c>
    </row>
    <row r="14" spans="1:21" ht="15.75">
      <c r="A14">
        <v>40</v>
      </c>
      <c r="B14">
        <v>3</v>
      </c>
      <c r="C14">
        <v>6</v>
      </c>
      <c r="D14">
        <v>2</v>
      </c>
      <c r="E14">
        <v>96</v>
      </c>
      <c r="F14">
        <v>33</v>
      </c>
      <c r="G14">
        <f t="shared" si="0"/>
        <v>90</v>
      </c>
      <c r="H14">
        <f t="shared" si="0"/>
        <v>31</v>
      </c>
      <c r="I14">
        <f t="shared" si="1"/>
        <v>0.39608410317711157</v>
      </c>
      <c r="J14">
        <f t="shared" si="1"/>
        <v>0.4004800544152193</v>
      </c>
      <c r="N14" s="8">
        <v>40</v>
      </c>
      <c r="O14" s="8">
        <v>3</v>
      </c>
      <c r="P14">
        <v>0.0109</v>
      </c>
      <c r="Q14">
        <v>51</v>
      </c>
      <c r="R14">
        <v>0.0054</v>
      </c>
      <c r="S14">
        <f t="shared" si="2"/>
        <v>0.0006352941176470589</v>
      </c>
      <c r="T14">
        <f t="shared" si="3"/>
        <v>0.010264705882352941</v>
      </c>
      <c r="U14">
        <f t="shared" si="4"/>
        <v>0.4060614284515914</v>
      </c>
    </row>
    <row r="15" spans="1:21" ht="15.75">
      <c r="A15">
        <v>80</v>
      </c>
      <c r="B15">
        <v>1</v>
      </c>
      <c r="C15">
        <v>6</v>
      </c>
      <c r="D15">
        <v>2</v>
      </c>
      <c r="E15">
        <v>58</v>
      </c>
      <c r="F15">
        <v>20</v>
      </c>
      <c r="G15">
        <f t="shared" si="0"/>
        <v>52</v>
      </c>
      <c r="H15">
        <f t="shared" si="0"/>
        <v>18</v>
      </c>
      <c r="I15">
        <f t="shared" si="1"/>
        <v>0.3240976487597663</v>
      </c>
      <c r="J15">
        <f t="shared" si="1"/>
        <v>0.3289407275705779</v>
      </c>
      <c r="N15" s="7">
        <v>80</v>
      </c>
      <c r="O15" s="7">
        <v>1</v>
      </c>
      <c r="P15">
        <v>0.0089</v>
      </c>
      <c r="Q15">
        <v>43</v>
      </c>
      <c r="R15">
        <v>0.0039</v>
      </c>
      <c r="S15">
        <f t="shared" si="2"/>
        <v>0.0005441860465116279</v>
      </c>
      <c r="T15">
        <f t="shared" si="3"/>
        <v>0.008355813953488372</v>
      </c>
      <c r="U15">
        <f t="shared" si="4"/>
        <v>0.3992164814382858</v>
      </c>
    </row>
    <row r="16" spans="1:21" ht="15.75">
      <c r="A16">
        <v>80</v>
      </c>
      <c r="B16">
        <v>2</v>
      </c>
      <c r="C16">
        <v>6</v>
      </c>
      <c r="D16">
        <v>2</v>
      </c>
      <c r="E16">
        <v>65</v>
      </c>
      <c r="F16">
        <v>21</v>
      </c>
      <c r="G16">
        <f t="shared" si="0"/>
        <v>59</v>
      </c>
      <c r="H16">
        <f t="shared" si="0"/>
        <v>19</v>
      </c>
      <c r="I16">
        <f t="shared" si="1"/>
        <v>0.3403754000953688</v>
      </c>
      <c r="J16">
        <f t="shared" si="1"/>
        <v>0.33591075102335394</v>
      </c>
      <c r="N16" s="7">
        <v>80</v>
      </c>
      <c r="O16" s="7">
        <v>2</v>
      </c>
      <c r="P16">
        <v>0.0083</v>
      </c>
      <c r="Q16">
        <v>38</v>
      </c>
      <c r="R16">
        <v>0.0029</v>
      </c>
      <c r="S16">
        <f t="shared" si="2"/>
        <v>0.00045789473684210527</v>
      </c>
      <c r="T16">
        <f t="shared" si="3"/>
        <v>0.007842105263157895</v>
      </c>
      <c r="U16">
        <f t="shared" si="4"/>
        <v>0.4139102097583507</v>
      </c>
    </row>
    <row r="17" spans="1:21" ht="15.75">
      <c r="A17">
        <v>80</v>
      </c>
      <c r="B17">
        <v>3</v>
      </c>
      <c r="C17">
        <v>6</v>
      </c>
      <c r="D17">
        <v>2</v>
      </c>
      <c r="E17">
        <v>79</v>
      </c>
      <c r="F17">
        <v>26</v>
      </c>
      <c r="G17">
        <f t="shared" si="0"/>
        <v>73</v>
      </c>
      <c r="H17">
        <f t="shared" si="0"/>
        <v>24</v>
      </c>
      <c r="I17">
        <f t="shared" si="1"/>
        <v>0.3682411976055667</v>
      </c>
      <c r="J17">
        <f t="shared" si="1"/>
        <v>0.36642133678021954</v>
      </c>
      <c r="N17" s="8">
        <v>80</v>
      </c>
      <c r="O17" s="8">
        <v>3</v>
      </c>
      <c r="P17">
        <v>0.0066</v>
      </c>
      <c r="Q17">
        <v>41</v>
      </c>
      <c r="R17">
        <v>0.0035</v>
      </c>
      <c r="S17">
        <f t="shared" si="2"/>
        <v>0.0005121951219512195</v>
      </c>
      <c r="T17">
        <f t="shared" si="3"/>
        <v>0.00608780487804878</v>
      </c>
      <c r="U17">
        <f t="shared" si="4"/>
        <v>0.3651598968590378</v>
      </c>
    </row>
    <row r="18" spans="1:21" ht="15.75">
      <c r="A18">
        <v>160</v>
      </c>
      <c r="B18">
        <v>1</v>
      </c>
      <c r="C18">
        <v>6</v>
      </c>
      <c r="D18">
        <v>2</v>
      </c>
      <c r="E18">
        <v>65</v>
      </c>
      <c r="F18">
        <v>21</v>
      </c>
      <c r="G18">
        <f t="shared" si="0"/>
        <v>59</v>
      </c>
      <c r="H18">
        <f t="shared" si="0"/>
        <v>19</v>
      </c>
      <c r="I18">
        <f t="shared" si="1"/>
        <v>0.3403754000953688</v>
      </c>
      <c r="J18">
        <f t="shared" si="1"/>
        <v>0.33591075102335394</v>
      </c>
      <c r="N18" s="7">
        <v>160</v>
      </c>
      <c r="O18" s="7">
        <v>1</v>
      </c>
      <c r="P18">
        <v>0.0055</v>
      </c>
      <c r="Q18">
        <v>21</v>
      </c>
      <c r="R18">
        <v>0.0015</v>
      </c>
      <c r="S18">
        <f t="shared" si="2"/>
        <v>0.0004285714285714286</v>
      </c>
      <c r="T18">
        <f t="shared" si="3"/>
        <v>0.005071428571428571</v>
      </c>
      <c r="U18">
        <f t="shared" si="4"/>
        <v>0.36457799323223267</v>
      </c>
    </row>
    <row r="19" spans="1:21" ht="15.75">
      <c r="A19">
        <v>160</v>
      </c>
      <c r="B19">
        <v>2</v>
      </c>
      <c r="C19">
        <v>6</v>
      </c>
      <c r="D19">
        <v>2</v>
      </c>
      <c r="E19">
        <v>70</v>
      </c>
      <c r="F19">
        <v>23</v>
      </c>
      <c r="G19">
        <f t="shared" si="0"/>
        <v>64</v>
      </c>
      <c r="H19">
        <f t="shared" si="0"/>
        <v>21</v>
      </c>
      <c r="I19">
        <f t="shared" si="1"/>
        <v>0.3509622532601863</v>
      </c>
      <c r="J19">
        <f t="shared" si="1"/>
        <v>0.34890671933845774</v>
      </c>
      <c r="N19" s="7">
        <v>160</v>
      </c>
      <c r="O19" s="7">
        <v>2</v>
      </c>
      <c r="P19">
        <v>0.0076</v>
      </c>
      <c r="Q19">
        <v>21</v>
      </c>
      <c r="R19">
        <v>0.0012</v>
      </c>
      <c r="S19">
        <f t="shared" si="2"/>
        <v>0.0003428571428571428</v>
      </c>
      <c r="T19">
        <f t="shared" si="3"/>
        <v>0.007257142857142857</v>
      </c>
      <c r="U19">
        <f t="shared" si="4"/>
        <v>0.44265566557052843</v>
      </c>
    </row>
    <row r="20" spans="1:21" ht="15.75">
      <c r="A20">
        <v>160</v>
      </c>
      <c r="B20">
        <v>3</v>
      </c>
      <c r="C20">
        <v>6</v>
      </c>
      <c r="D20">
        <v>2</v>
      </c>
      <c r="E20">
        <v>57</v>
      </c>
      <c r="F20">
        <v>17</v>
      </c>
      <c r="G20">
        <f t="shared" si="0"/>
        <v>51</v>
      </c>
      <c r="H20">
        <f t="shared" si="0"/>
        <v>15</v>
      </c>
      <c r="I20">
        <f t="shared" si="1"/>
        <v>0.32161311408664217</v>
      </c>
      <c r="J20">
        <f t="shared" si="1"/>
        <v>0.3057237376423244</v>
      </c>
      <c r="N20" s="8">
        <v>160</v>
      </c>
      <c r="O20" s="8">
        <v>3</v>
      </c>
      <c r="P20">
        <v>0.0072</v>
      </c>
      <c r="Q20">
        <v>19</v>
      </c>
      <c r="R20">
        <v>0.0011</v>
      </c>
      <c r="S20">
        <f t="shared" si="2"/>
        <v>0.0003473684210526316</v>
      </c>
      <c r="T20">
        <f t="shared" si="3"/>
        <v>0.006852631578947368</v>
      </c>
      <c r="U20">
        <f t="shared" si="4"/>
        <v>0.43306433659372434</v>
      </c>
    </row>
    <row r="21" spans="1:21" ht="15.75">
      <c r="A21">
        <v>320</v>
      </c>
      <c r="B21">
        <v>1</v>
      </c>
      <c r="C21">
        <v>6</v>
      </c>
      <c r="D21">
        <v>2</v>
      </c>
      <c r="E21">
        <v>35</v>
      </c>
      <c r="F21">
        <v>11</v>
      </c>
      <c r="G21">
        <f t="shared" si="0"/>
        <v>29</v>
      </c>
      <c r="H21">
        <f t="shared" si="0"/>
        <v>9</v>
      </c>
      <c r="I21">
        <f t="shared" si="1"/>
        <v>0.25194122746590836</v>
      </c>
      <c r="J21">
        <f t="shared" si="1"/>
        <v>0.24353544174834646</v>
      </c>
      <c r="N21" s="7">
        <v>320</v>
      </c>
      <c r="O21" s="7">
        <v>1</v>
      </c>
      <c r="P21">
        <v>0.0031</v>
      </c>
      <c r="Q21">
        <v>6</v>
      </c>
      <c r="R21">
        <v>0.0006</v>
      </c>
      <c r="S21">
        <f t="shared" si="2"/>
        <v>0.0006</v>
      </c>
      <c r="T21">
        <f t="shared" si="3"/>
        <v>0.0025</v>
      </c>
      <c r="U21">
        <f t="shared" si="4"/>
        <v>0.23460396217958454</v>
      </c>
    </row>
    <row r="22" spans="1:21" ht="15.75">
      <c r="A22">
        <v>320</v>
      </c>
      <c r="B22">
        <v>2</v>
      </c>
      <c r="C22">
        <v>6</v>
      </c>
      <c r="D22">
        <v>2</v>
      </c>
      <c r="E22">
        <v>30</v>
      </c>
      <c r="F22">
        <v>11</v>
      </c>
      <c r="G22">
        <f t="shared" si="0"/>
        <v>24</v>
      </c>
      <c r="H22">
        <f t="shared" si="0"/>
        <v>9</v>
      </c>
      <c r="I22">
        <f t="shared" si="1"/>
        <v>0.22991970177630008</v>
      </c>
      <c r="J22">
        <f t="shared" si="1"/>
        <v>0.24353544174834646</v>
      </c>
      <c r="N22" s="7">
        <v>320</v>
      </c>
      <c r="O22" s="7">
        <v>2</v>
      </c>
      <c r="P22">
        <v>0.0027</v>
      </c>
      <c r="Q22">
        <v>4</v>
      </c>
      <c r="R22">
        <v>0.0002</v>
      </c>
      <c r="S22">
        <f>(R22/Q22)*C22</f>
        <v>0.00030000000000000003</v>
      </c>
      <c r="T22">
        <f t="shared" si="3"/>
        <v>0.0024000000000000002</v>
      </c>
      <c r="U22">
        <f t="shared" si="4"/>
        <v>0.3138892253337456</v>
      </c>
    </row>
    <row r="23" spans="1:21" ht="15.75">
      <c r="A23">
        <v>320</v>
      </c>
      <c r="B23">
        <v>3</v>
      </c>
      <c r="C23">
        <v>6</v>
      </c>
      <c r="D23">
        <v>2</v>
      </c>
      <c r="E23">
        <v>48</v>
      </c>
      <c r="F23">
        <v>16</v>
      </c>
      <c r="G23">
        <f t="shared" si="0"/>
        <v>42</v>
      </c>
      <c r="H23">
        <f t="shared" si="0"/>
        <v>14</v>
      </c>
      <c r="I23">
        <f t="shared" si="1"/>
        <v>0.2970630773828337</v>
      </c>
      <c r="J23">
        <f t="shared" si="1"/>
        <v>0.29706307738283366</v>
      </c>
      <c r="N23" s="7">
        <v>320</v>
      </c>
      <c r="O23" s="7">
        <v>3</v>
      </c>
      <c r="P23">
        <v>0.0043</v>
      </c>
      <c r="Q23">
        <v>5</v>
      </c>
      <c r="R23">
        <v>0.0002</v>
      </c>
      <c r="S23">
        <f t="shared" si="2"/>
        <v>0.00024000000000000003</v>
      </c>
      <c r="T23">
        <f t="shared" si="3"/>
        <v>0.00406</v>
      </c>
      <c r="U23">
        <f t="shared" si="4"/>
        <v>0.4122473397628091</v>
      </c>
    </row>
    <row r="25" ht="15.75">
      <c r="B25">
        <v>7</v>
      </c>
    </row>
    <row r="26" ht="15.75">
      <c r="A26" t="s">
        <v>61</v>
      </c>
    </row>
    <row r="27" spans="3:15" ht="15.75">
      <c r="C27" t="s">
        <v>19</v>
      </c>
      <c r="D27" t="s">
        <v>32</v>
      </c>
      <c r="E27" t="s">
        <v>40</v>
      </c>
      <c r="F27" t="s">
        <v>33</v>
      </c>
      <c r="G27" t="s">
        <v>41</v>
      </c>
      <c r="H27" t="s">
        <v>42</v>
      </c>
      <c r="I27" t="s">
        <v>44</v>
      </c>
      <c r="J27" t="s">
        <v>43</v>
      </c>
      <c r="K27" t="s">
        <v>45</v>
      </c>
      <c r="L27" t="s">
        <v>52</v>
      </c>
      <c r="M27" t="s">
        <v>54</v>
      </c>
      <c r="N27" t="s">
        <v>65</v>
      </c>
      <c r="O27" t="s">
        <v>55</v>
      </c>
    </row>
    <row r="28" spans="3:15" ht="15.75">
      <c r="C28">
        <v>0</v>
      </c>
      <c r="D28">
        <f>AVERAGE(G3:G5)</f>
        <v>90</v>
      </c>
      <c r="E28">
        <f>STDEVA(G3:G5)</f>
        <v>14.106735979665885</v>
      </c>
      <c r="F28">
        <f>AVERAGE(H3:H5)</f>
        <v>30</v>
      </c>
      <c r="G28">
        <f>STDEVA(H3:H5)</f>
        <v>5</v>
      </c>
      <c r="H28">
        <f>AVERAGE(I3:I5)</f>
        <v>0.3950660563664177</v>
      </c>
      <c r="I28">
        <f>STDEVA(I3:I5)</f>
        <v>0.020834911167438002</v>
      </c>
      <c r="J28">
        <f>AVERAGE(J3:J5)</f>
        <v>0.3949071018937354</v>
      </c>
      <c r="K28">
        <f>STDEVA(J3:J5)</f>
        <v>0.02252886014838873</v>
      </c>
      <c r="L28">
        <f>AVERAGE(T3:T5)</f>
        <v>0.010593607956080659</v>
      </c>
      <c r="M28">
        <f>AVERAGE(U3:U5)</f>
        <v>0.40237091450652285</v>
      </c>
      <c r="N28">
        <f>STDEVA(T3:T5)</f>
        <v>0.0014306371748561083</v>
      </c>
      <c r="O28">
        <f>STDEVA(U3:U5)</f>
        <v>0.007164266000923806</v>
      </c>
    </row>
    <row r="29" spans="3:15" ht="15.75">
      <c r="C29">
        <v>10</v>
      </c>
      <c r="D29">
        <f>AVERAGE(G6:G8)</f>
        <v>94.33333333333333</v>
      </c>
      <c r="E29">
        <f>STDEVA(G6:G8)</f>
        <v>21.5019378971602</v>
      </c>
      <c r="F29">
        <f>AVERAGE(H6:H8)</f>
        <v>31</v>
      </c>
      <c r="G29">
        <f>STDEVA(H6:H8)</f>
        <v>7.211102550927978</v>
      </c>
      <c r="H29">
        <f>AVERAGE(I6:I8)</f>
        <v>0.40016003216686696</v>
      </c>
      <c r="I29">
        <f>STDEVA(I6:I8)</f>
        <v>0.031078162487638752</v>
      </c>
      <c r="J29">
        <f>AVERAGE(J6:J8)</f>
        <v>0.39828355216733086</v>
      </c>
      <c r="K29">
        <f>STDEVA(J6:J8)</f>
        <v>0.030402957535395445</v>
      </c>
      <c r="L29">
        <f>AVERAGE(T6:T8)</f>
        <v>0.010469396149846632</v>
      </c>
      <c r="M29">
        <f>AVERAGE(U6:U8)</f>
        <v>0.40151950513169177</v>
      </c>
      <c r="N29">
        <f>STDEVA(T6:T8)</f>
        <v>0.0019874512668617305</v>
      </c>
      <c r="O29">
        <f>STDEVA(U6:U8)</f>
        <v>0.020940502125245022</v>
      </c>
    </row>
    <row r="30" spans="3:15" ht="15.75">
      <c r="C30">
        <v>20</v>
      </c>
      <c r="D30">
        <f>AVERAGE(G9:G11)</f>
        <v>77.66666666666667</v>
      </c>
      <c r="E30">
        <f>STDEVA(G9:G11)</f>
        <v>8.736894948054106</v>
      </c>
      <c r="F30">
        <f>AVERAGE(H9:H11)</f>
        <v>25.333333333333332</v>
      </c>
      <c r="G30">
        <f>STDEVA(H9:H11)</f>
        <v>3.0550504633038935</v>
      </c>
      <c r="H30">
        <f>AVERAGE(I9:I11)</f>
        <v>0.3759044518233506</v>
      </c>
      <c r="I30">
        <f>STDEVA(I9:I11)</f>
        <v>0.015268826879762866</v>
      </c>
      <c r="J30">
        <f>AVERAGE(J9:J11)</f>
        <v>0.37295305621454616</v>
      </c>
      <c r="K30">
        <f>STDEVA(J9:J11)</f>
        <v>0.016321128256103216</v>
      </c>
      <c r="L30">
        <f>AVERAGE(T9:T11)</f>
        <v>0.009523383548589849</v>
      </c>
      <c r="M30">
        <f>AVERAGE(U9:U11)</f>
        <v>0.38699723859506907</v>
      </c>
      <c r="N30">
        <f>STDEVA(T9:T11)</f>
        <v>0.0012966438793463036</v>
      </c>
      <c r="O30">
        <f>STDEVA(U9:U11)</f>
        <v>0.024038892015401596</v>
      </c>
    </row>
    <row r="31" spans="3:15" ht="15.75">
      <c r="C31">
        <v>40</v>
      </c>
      <c r="D31">
        <f>AVERAGE(G12:G14)</f>
        <v>82.66666666666667</v>
      </c>
      <c r="E31">
        <f>STDEVA(G12:G14)</f>
        <v>6.350852961085883</v>
      </c>
      <c r="F31">
        <f>AVERAGE(H12:H14)</f>
        <v>26.666666666666668</v>
      </c>
      <c r="G31">
        <f>STDEVA(H12:H14)</f>
        <v>3.785938897200172</v>
      </c>
      <c r="H31">
        <f>AVERAGE(I12:I14)</f>
        <v>0.3844939188935383</v>
      </c>
      <c r="I31">
        <f>STDEVA(I12:I14)</f>
        <v>0.010037394024117604</v>
      </c>
      <c r="J31">
        <f>AVERAGE(J12:J14)</f>
        <v>0.3795714011339264</v>
      </c>
      <c r="K31">
        <f>STDEVA(J12:J14)</f>
        <v>0.0183069887842213</v>
      </c>
      <c r="L31">
        <f>AVERAGE(T12:T14)</f>
        <v>0.010048235294117648</v>
      </c>
      <c r="M31">
        <f>AVERAGE(U12:U14)</f>
        <v>0.39979236263514123</v>
      </c>
      <c r="N31">
        <f>STDEVA(T12:T14)</f>
        <v>0.0006668917728373919</v>
      </c>
      <c r="O31">
        <f>STDEVA(U12:U14)</f>
        <v>0.017620786606420843</v>
      </c>
    </row>
    <row r="32" spans="3:15" ht="15.75">
      <c r="C32">
        <v>80</v>
      </c>
      <c r="D32">
        <f>AVERAGE(G15:G17)</f>
        <v>61.333333333333336</v>
      </c>
      <c r="E32">
        <f>STDEVA(G15:G17)</f>
        <v>10.692676621563612</v>
      </c>
      <c r="F32">
        <f>AVERAGE(H15:H17)</f>
        <v>20.333333333333332</v>
      </c>
      <c r="G32">
        <f>STDEVA(H15:H17)</f>
        <v>3.2145502536643242</v>
      </c>
      <c r="H32">
        <f>AVERAGE(I15:I17)</f>
        <v>0.34423808215356727</v>
      </c>
      <c r="I32">
        <f>STDEVA(I15:I17)</f>
        <v>0.02232383167575487</v>
      </c>
      <c r="J32">
        <f>AVERAGE(J15:J17)</f>
        <v>0.34375760512471715</v>
      </c>
      <c r="K32">
        <f>STDEVA(J15:J17)</f>
        <v>0.01993436370059322</v>
      </c>
      <c r="L32">
        <f>AVERAGE(T15:T17)</f>
        <v>0.007428574698231684</v>
      </c>
      <c r="M32">
        <f>AVERAGE(U15:U17)</f>
        <v>0.3927621960185581</v>
      </c>
      <c r="N32">
        <f>STDEVA(T15:T17)</f>
        <v>0.001189210636374075</v>
      </c>
      <c r="O32">
        <f>STDEVA(U15:U17)</f>
        <v>0.025007830816660404</v>
      </c>
    </row>
    <row r="33" spans="3:15" ht="15.75">
      <c r="C33">
        <v>160</v>
      </c>
      <c r="D33">
        <f>AVERAGE(G18:G20)</f>
        <v>58</v>
      </c>
      <c r="E33">
        <f>STDEVA(G18:G20)</f>
        <v>6.557438524302</v>
      </c>
      <c r="F33">
        <f>AVERAGE(H18:H20)</f>
        <v>18.333333333333332</v>
      </c>
      <c r="G33">
        <f>STDEVA(H18:H20)</f>
        <v>3.0550504633038904</v>
      </c>
      <c r="H33">
        <f>AVERAGE(I18:I20)</f>
        <v>0.33765025581406577</v>
      </c>
      <c r="I33">
        <f>STDEVA(I18:I20)</f>
        <v>0.014863135640653186</v>
      </c>
      <c r="J33">
        <f>AVERAGE(J18:J20)</f>
        <v>0.3301804026680454</v>
      </c>
      <c r="K33">
        <f>STDEVA(J18:J20)</f>
        <v>0.02215446109132509</v>
      </c>
      <c r="L33">
        <f>AVERAGE(T18:T20)</f>
        <v>0.006393734335839598</v>
      </c>
      <c r="M33">
        <f>AVERAGE(U18:U20)</f>
        <v>0.4134326651321618</v>
      </c>
      <c r="N33">
        <f>STDEVA(T18:T20)</f>
        <v>0.0011628743459603924</v>
      </c>
      <c r="O33">
        <f>STDEVA(U18:U20)</f>
        <v>0.04258030792188586</v>
      </c>
    </row>
    <row r="34" spans="3:15" ht="15.75">
      <c r="C34">
        <v>320</v>
      </c>
      <c r="D34">
        <f>AVERAGE(G21:G23)</f>
        <v>31.666666666666668</v>
      </c>
      <c r="E34">
        <f>STDEVA(G21:G23)</f>
        <v>9.291573243177565</v>
      </c>
      <c r="F34">
        <f>AVERAGE(H21:H23)</f>
        <v>10.666666666666666</v>
      </c>
      <c r="G34">
        <f>STDEVA(H21:H23)</f>
        <v>2.8867513459481304</v>
      </c>
      <c r="H34">
        <f>AVERAGE(I21:I23)</f>
        <v>0.25964133554168073</v>
      </c>
      <c r="I34">
        <f>STDEVA(I21:I23)</f>
        <v>0.03422757616665134</v>
      </c>
      <c r="J34">
        <f>AVERAGE(J21:J23)</f>
        <v>0.2613779869598422</v>
      </c>
      <c r="K34">
        <f>STDEVA(J21:J23)</f>
        <v>0.030904194842655393</v>
      </c>
      <c r="L34">
        <f>AVERAGE(T21:T23)</f>
        <v>0.0029866666666666665</v>
      </c>
      <c r="M34">
        <f>AVERAGE(U21:U23)</f>
        <v>0.3202468424253797</v>
      </c>
      <c r="N34">
        <f>STDEVA(T21:T23)</f>
        <v>0.000930877722009359</v>
      </c>
      <c r="O34">
        <f>STDEVA(U21:U23)</f>
        <v>0.0889921730890247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Lau</dc:creator>
  <cp:keywords/>
  <dc:description/>
  <cp:lastModifiedBy>Carlie Lau</cp:lastModifiedBy>
  <cp:lastPrinted>2016-03-28T18:18:28Z</cp:lastPrinted>
  <dcterms:created xsi:type="dcterms:W3CDTF">2016-03-28T14:45:25Z</dcterms:created>
  <dcterms:modified xsi:type="dcterms:W3CDTF">2016-05-26T14:05:55Z</dcterms:modified>
  <cp:category/>
  <cp:version/>
  <cp:contentType/>
  <cp:contentStatus/>
</cp:coreProperties>
</file>